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omments2.xml" ContentType="application/vnd.openxmlformats-officedocument.spreadsheetml.comments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ren\Desktop\"/>
    </mc:Choice>
  </mc:AlternateContent>
  <xr:revisionPtr revIDLastSave="0" documentId="13_ncr:1_{609B39F0-BBD3-4B01-9E9E-D85D32A31592}" xr6:coauthVersionLast="47" xr6:coauthVersionMax="47" xr10:uidLastSave="{00000000-0000-0000-0000-000000000000}"/>
  <bookViews>
    <workbookView xWindow="-110" yWindow="-110" windowWidth="38620" windowHeight="21100" xr2:uid="{05CBAAC0-022E-4A85-B85F-5B6055D37947}"/>
  </bookViews>
  <sheets>
    <sheet name="Informe" sheetId="3" r:id="rId1"/>
    <sheet name="Intereses moratorios" sheetId="2" r:id="rId2"/>
    <sheet name="Liquidacion" sheetId="1" r:id="rId3"/>
    <sheet name="_SSC" sheetId="4" state="veryHidden" r:id="rId4"/>
  </sheets>
  <definedNames>
    <definedName name="_xlnm._FilterDatabase" localSheetId="0" hidden="1">Informe!$A$1:$F$12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 l="1"/>
  <c r="D9" i="3" s="1"/>
  <c r="D7" i="3"/>
  <c r="D5" i="2"/>
  <c r="D3" i="3" s="1"/>
  <c r="D4" i="2" l="1"/>
  <c r="A111" i="1" l="1"/>
  <c r="B111" i="1" s="1"/>
  <c r="A112" i="1"/>
  <c r="B112" i="1" s="1"/>
  <c r="A113" i="1"/>
  <c r="B113" i="1" s="1"/>
  <c r="A114" i="1"/>
  <c r="A115" i="1"/>
  <c r="B115" i="1" s="1"/>
  <c r="A116" i="1"/>
  <c r="A117" i="1"/>
  <c r="B117" i="1" s="1"/>
  <c r="A118" i="1"/>
  <c r="A119" i="1"/>
  <c r="B119" i="1" s="1"/>
  <c r="A120" i="1"/>
  <c r="A121" i="1"/>
  <c r="B121" i="1" s="1"/>
  <c r="A122" i="1"/>
  <c r="A123" i="1"/>
  <c r="B123" i="1" s="1"/>
  <c r="A124" i="1"/>
  <c r="B124" i="1" s="1"/>
  <c r="A125" i="1"/>
  <c r="B125" i="1" s="1"/>
  <c r="A126" i="1"/>
  <c r="A127" i="1"/>
  <c r="B127" i="1" s="1"/>
  <c r="A128" i="1"/>
  <c r="B128" i="1" s="1"/>
  <c r="A129" i="1"/>
  <c r="B129" i="1" s="1"/>
  <c r="A130" i="1"/>
  <c r="A131" i="1"/>
  <c r="B131" i="1" s="1"/>
  <c r="A132" i="1"/>
  <c r="A133" i="1"/>
  <c r="B133" i="1" s="1"/>
  <c r="A134" i="1"/>
  <c r="A135" i="1"/>
  <c r="B135" i="1" s="1"/>
  <c r="A136" i="1"/>
  <c r="B136" i="1" s="1"/>
  <c r="A137" i="1"/>
  <c r="B137" i="1" s="1"/>
  <c r="A138" i="1"/>
  <c r="B138" i="1" s="1"/>
  <c r="A139" i="1"/>
  <c r="A140" i="1"/>
  <c r="B140" i="1" s="1"/>
  <c r="A141" i="1"/>
  <c r="A142" i="1"/>
  <c r="B142" i="1" s="1"/>
  <c r="A143" i="1"/>
  <c r="A144" i="1"/>
  <c r="B144" i="1" s="1"/>
  <c r="A145" i="1"/>
  <c r="A146" i="1"/>
  <c r="B146" i="1" s="1"/>
  <c r="A147" i="1"/>
  <c r="A148" i="1"/>
  <c r="B148" i="1" s="1"/>
  <c r="A149" i="1"/>
  <c r="B149" i="1" s="1"/>
  <c r="A150" i="1"/>
  <c r="B150" i="1" s="1"/>
  <c r="A151" i="1"/>
  <c r="A152" i="1"/>
  <c r="B152" i="1" s="1"/>
  <c r="A153" i="1"/>
  <c r="B153" i="1" s="1"/>
  <c r="A154" i="1"/>
  <c r="B154" i="1" s="1"/>
  <c r="A155" i="1"/>
  <c r="A156" i="1"/>
  <c r="B156" i="1" s="1"/>
  <c r="A157" i="1"/>
  <c r="A158" i="1"/>
  <c r="B158" i="1" s="1"/>
  <c r="A159" i="1"/>
  <c r="A160" i="1"/>
  <c r="B160" i="1" s="1"/>
  <c r="A161" i="1"/>
  <c r="A162" i="1"/>
  <c r="B162" i="1" s="1"/>
  <c r="A163" i="1"/>
  <c r="A164" i="1"/>
  <c r="B164" i="1" s="1"/>
  <c r="A165" i="1"/>
  <c r="B165" i="1" s="1"/>
  <c r="A166" i="1"/>
  <c r="B166" i="1" s="1"/>
  <c r="A167" i="1"/>
  <c r="A168" i="1"/>
  <c r="B168" i="1" s="1"/>
  <c r="A169" i="1"/>
  <c r="B169" i="1" s="1"/>
  <c r="A170" i="1"/>
  <c r="B170" i="1" s="1"/>
  <c r="A171" i="1"/>
  <c r="A172" i="1"/>
  <c r="B172" i="1" s="1"/>
  <c r="A173" i="1"/>
  <c r="A174" i="1"/>
  <c r="B174" i="1" s="1"/>
  <c r="A175" i="1"/>
  <c r="A176" i="1"/>
  <c r="B176" i="1" s="1"/>
  <c r="A177" i="1"/>
  <c r="A178" i="1"/>
  <c r="B178" i="1" s="1"/>
  <c r="A179" i="1"/>
  <c r="B179" i="1" s="1"/>
  <c r="A180" i="1"/>
  <c r="B180" i="1" s="1"/>
  <c r="A181" i="1"/>
  <c r="A182" i="1"/>
  <c r="B182" i="1" s="1"/>
  <c r="A183" i="1"/>
  <c r="B183" i="1" s="1"/>
  <c r="A184" i="1"/>
  <c r="B184" i="1" s="1"/>
  <c r="A185" i="1"/>
  <c r="B185" i="1" s="1"/>
  <c r="A186" i="1"/>
  <c r="B186" i="1" s="1"/>
  <c r="A187" i="1"/>
  <c r="B187" i="1" s="1"/>
  <c r="A188" i="1"/>
  <c r="B188" i="1" s="1"/>
  <c r="A189" i="1"/>
  <c r="B189" i="1" s="1"/>
  <c r="A190" i="1"/>
  <c r="B190" i="1" s="1"/>
  <c r="A191" i="1"/>
  <c r="B191" i="1" s="1"/>
  <c r="A192" i="1"/>
  <c r="B192" i="1" s="1"/>
  <c r="A193" i="1"/>
  <c r="B193" i="1" s="1"/>
  <c r="A194" i="1"/>
  <c r="B194" i="1" s="1"/>
  <c r="A195" i="1"/>
  <c r="B195" i="1" s="1"/>
  <c r="A196" i="1"/>
  <c r="B196" i="1" s="1"/>
  <c r="A197" i="1"/>
  <c r="B197" i="1" s="1"/>
  <c r="A198" i="1"/>
  <c r="B198" i="1" s="1"/>
  <c r="A199" i="1"/>
  <c r="B199" i="1" s="1"/>
  <c r="A200" i="1"/>
  <c r="B200" i="1" s="1"/>
  <c r="A201" i="1"/>
  <c r="B201" i="1" s="1"/>
  <c r="A202" i="1"/>
  <c r="B202" i="1" s="1"/>
  <c r="A203" i="1"/>
  <c r="B203" i="1" s="1"/>
  <c r="A204" i="1"/>
  <c r="B204" i="1" s="1"/>
  <c r="A205" i="1"/>
  <c r="B205" i="1" s="1"/>
  <c r="A206" i="1"/>
  <c r="B206" i="1" s="1"/>
  <c r="A207" i="1"/>
  <c r="B207" i="1" s="1"/>
  <c r="A208" i="1"/>
  <c r="B208" i="1" s="1"/>
  <c r="A209" i="1"/>
  <c r="B209" i="1" s="1"/>
  <c r="A210" i="1"/>
  <c r="B210" i="1" s="1"/>
  <c r="A211" i="1"/>
  <c r="B211" i="1" s="1"/>
  <c r="A212" i="1"/>
  <c r="A213" i="1"/>
  <c r="A214" i="1"/>
  <c r="B214" i="1" s="1"/>
  <c r="A215" i="1"/>
  <c r="B215" i="1" s="1"/>
  <c r="A216" i="1"/>
  <c r="B216" i="1" s="1"/>
  <c r="A217" i="1"/>
  <c r="B217" i="1" s="1"/>
  <c r="A218" i="1"/>
  <c r="B218" i="1" s="1"/>
  <c r="A219" i="1"/>
  <c r="B219" i="1" s="1"/>
  <c r="A220" i="1"/>
  <c r="A221" i="1"/>
  <c r="A222" i="1"/>
  <c r="B222" i="1" s="1"/>
  <c r="A223" i="1"/>
  <c r="B223" i="1" s="1"/>
  <c r="A224" i="1"/>
  <c r="B224" i="1" s="1"/>
  <c r="A225" i="1"/>
  <c r="B225" i="1" s="1"/>
  <c r="A226" i="1"/>
  <c r="B226" i="1" s="1"/>
  <c r="A227" i="1"/>
  <c r="B227" i="1" s="1"/>
  <c r="A228" i="1"/>
  <c r="A229" i="1"/>
  <c r="A230" i="1"/>
  <c r="B230" i="1" s="1"/>
  <c r="A231" i="1"/>
  <c r="B231" i="1" s="1"/>
  <c r="A232" i="1"/>
  <c r="B232" i="1" s="1"/>
  <c r="A233" i="1"/>
  <c r="B233" i="1" s="1"/>
  <c r="A234" i="1"/>
  <c r="B234" i="1" s="1"/>
  <c r="A235" i="1"/>
  <c r="B235" i="1" s="1"/>
  <c r="A236" i="1"/>
  <c r="A237" i="1"/>
  <c r="A238" i="1"/>
  <c r="B238" i="1" s="1"/>
  <c r="A239" i="1"/>
  <c r="B239" i="1" s="1"/>
  <c r="A240" i="1"/>
  <c r="B240" i="1" s="1"/>
  <c r="A241" i="1"/>
  <c r="B241" i="1" s="1"/>
  <c r="A242" i="1"/>
  <c r="B242" i="1" s="1"/>
  <c r="A243" i="1"/>
  <c r="B243" i="1" s="1"/>
  <c r="A244" i="1"/>
  <c r="B244" i="1" s="1"/>
  <c r="A245" i="1"/>
  <c r="B245" i="1" s="1"/>
  <c r="A246" i="1"/>
  <c r="B246" i="1" s="1"/>
  <c r="A247" i="1"/>
  <c r="B247" i="1" s="1"/>
  <c r="A248" i="1"/>
  <c r="B248" i="1" s="1"/>
  <c r="A249" i="1"/>
  <c r="B249" i="1" s="1"/>
  <c r="A250" i="1"/>
  <c r="B250" i="1" s="1"/>
  <c r="A251" i="1"/>
  <c r="B251" i="1" s="1"/>
  <c r="A252" i="1"/>
  <c r="B252" i="1" s="1"/>
  <c r="A253" i="1"/>
  <c r="B253" i="1" s="1"/>
  <c r="A254" i="1"/>
  <c r="B254" i="1" s="1"/>
  <c r="A255" i="1"/>
  <c r="B255" i="1" s="1"/>
  <c r="A256" i="1"/>
  <c r="B256" i="1" s="1"/>
  <c r="A257" i="1"/>
  <c r="B257" i="1" s="1"/>
  <c r="A258" i="1"/>
  <c r="B258" i="1" s="1"/>
  <c r="A259" i="1"/>
  <c r="B259" i="1" s="1"/>
  <c r="A260" i="1"/>
  <c r="B260" i="1" s="1"/>
  <c r="A261" i="1"/>
  <c r="B261" i="1" s="1"/>
  <c r="A262" i="1"/>
  <c r="B262" i="1" s="1"/>
  <c r="A263" i="1"/>
  <c r="B263" i="1" s="1"/>
  <c r="A264" i="1"/>
  <c r="B264" i="1" s="1"/>
  <c r="A265" i="1"/>
  <c r="B265" i="1" s="1"/>
  <c r="A266" i="1"/>
  <c r="B266" i="1" s="1"/>
  <c r="A267" i="1"/>
  <c r="B267" i="1" s="1"/>
  <c r="A268" i="1"/>
  <c r="B268" i="1" s="1"/>
  <c r="A269" i="1"/>
  <c r="B269" i="1" s="1"/>
  <c r="A270" i="1"/>
  <c r="B270" i="1" s="1"/>
  <c r="A271" i="1"/>
  <c r="B271" i="1" s="1"/>
  <c r="A272" i="1"/>
  <c r="B272" i="1" s="1"/>
  <c r="A273" i="1"/>
  <c r="B273" i="1" s="1"/>
  <c r="A274" i="1"/>
  <c r="B274" i="1" s="1"/>
  <c r="A275" i="1"/>
  <c r="B275" i="1" s="1"/>
  <c r="A276" i="1"/>
  <c r="B276" i="1" s="1"/>
  <c r="A277" i="1"/>
  <c r="B277" i="1" s="1"/>
  <c r="A278" i="1"/>
  <c r="B278" i="1" s="1"/>
  <c r="A279" i="1"/>
  <c r="B279" i="1" s="1"/>
  <c r="A280" i="1"/>
  <c r="B280" i="1" s="1"/>
  <c r="A281" i="1"/>
  <c r="B281" i="1" s="1"/>
  <c r="A282" i="1"/>
  <c r="B282" i="1" s="1"/>
  <c r="A283" i="1"/>
  <c r="B283" i="1" s="1"/>
  <c r="A284" i="1"/>
  <c r="C284" i="1" s="1"/>
  <c r="A285" i="1"/>
  <c r="B285" i="1" s="1"/>
  <c r="A286" i="1"/>
  <c r="B286" i="1" s="1"/>
  <c r="A287" i="1"/>
  <c r="B287" i="1" s="1"/>
  <c r="A288" i="1"/>
  <c r="B288" i="1" s="1"/>
  <c r="A289" i="1"/>
  <c r="B289" i="1" s="1"/>
  <c r="A290" i="1"/>
  <c r="B290" i="1" s="1"/>
  <c r="A291" i="1"/>
  <c r="B291" i="1" s="1"/>
  <c r="A292" i="1"/>
  <c r="C292" i="1" s="1"/>
  <c r="A293" i="1"/>
  <c r="B293" i="1" s="1"/>
  <c r="A294" i="1"/>
  <c r="B294" i="1" s="1"/>
  <c r="A295" i="1"/>
  <c r="B295" i="1" s="1"/>
  <c r="A296" i="1"/>
  <c r="B296" i="1" s="1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37" i="2"/>
  <c r="C156" i="1" l="1"/>
  <c r="C202" i="1"/>
  <c r="C136" i="1"/>
  <c r="C131" i="1"/>
  <c r="C266" i="1"/>
  <c r="C268" i="1"/>
  <c r="C265" i="1"/>
  <c r="C264" i="1"/>
  <c r="C234" i="1"/>
  <c r="C162" i="1"/>
  <c r="C250" i="1"/>
  <c r="C218" i="1"/>
  <c r="C208" i="1"/>
  <c r="C174" i="1"/>
  <c r="C154" i="1"/>
  <c r="C127" i="1"/>
  <c r="C115" i="1"/>
  <c r="C182" i="1"/>
  <c r="C140" i="1"/>
  <c r="C119" i="1"/>
  <c r="C274" i="1"/>
  <c r="C137" i="1"/>
  <c r="C133" i="1"/>
  <c r="C276" i="1"/>
  <c r="C273" i="1"/>
  <c r="C272" i="1"/>
  <c r="C256" i="1"/>
  <c r="C246" i="1"/>
  <c r="C240" i="1"/>
  <c r="C224" i="1"/>
  <c r="C206" i="1"/>
  <c r="C205" i="1"/>
  <c r="C204" i="1"/>
  <c r="C200" i="1"/>
  <c r="C194" i="1"/>
  <c r="C192" i="1"/>
  <c r="C180" i="1"/>
  <c r="C172" i="1"/>
  <c r="C144" i="1"/>
  <c r="C121" i="1"/>
  <c r="C296" i="1"/>
  <c r="C288" i="1"/>
  <c r="C280" i="1"/>
  <c r="C295" i="1"/>
  <c r="C294" i="1"/>
  <c r="B292" i="1"/>
  <c r="C291" i="1"/>
  <c r="C290" i="1"/>
  <c r="C287" i="1"/>
  <c r="C286" i="1"/>
  <c r="B284" i="1"/>
  <c r="C283" i="1"/>
  <c r="C282" i="1"/>
  <c r="C279" i="1"/>
  <c r="C278" i="1"/>
  <c r="C275" i="1"/>
  <c r="C270" i="1"/>
  <c r="C267" i="1"/>
  <c r="C262" i="1"/>
  <c r="C258" i="1"/>
  <c r="C254" i="1"/>
  <c r="C248" i="1"/>
  <c r="C242" i="1"/>
  <c r="C238" i="1"/>
  <c r="C230" i="1"/>
  <c r="C222" i="1"/>
  <c r="C214" i="1"/>
  <c r="C190" i="1"/>
  <c r="C189" i="1"/>
  <c r="C188" i="1"/>
  <c r="C176" i="1"/>
  <c r="C168" i="1"/>
  <c r="C165" i="1"/>
  <c r="C158" i="1"/>
  <c r="C152" i="1"/>
  <c r="C146" i="1"/>
  <c r="C142" i="1"/>
  <c r="C129" i="1"/>
  <c r="C128" i="1"/>
  <c r="C117" i="1"/>
  <c r="C111" i="1"/>
  <c r="C293" i="1"/>
  <c r="C289" i="1"/>
  <c r="C285" i="1"/>
  <c r="C281" i="1"/>
  <c r="C277" i="1"/>
  <c r="C271" i="1"/>
  <c r="C269" i="1"/>
  <c r="C263" i="1"/>
  <c r="C261" i="1"/>
  <c r="C260" i="1"/>
  <c r="C253" i="1"/>
  <c r="C252" i="1"/>
  <c r="C245" i="1"/>
  <c r="C244" i="1"/>
  <c r="B237" i="1"/>
  <c r="C237" i="1"/>
  <c r="C232" i="1"/>
  <c r="B228" i="1"/>
  <c r="C228" i="1"/>
  <c r="C226" i="1"/>
  <c r="B221" i="1"/>
  <c r="C221" i="1"/>
  <c r="C216" i="1"/>
  <c r="B212" i="1"/>
  <c r="C212" i="1"/>
  <c r="C210" i="1"/>
  <c r="B236" i="1"/>
  <c r="C236" i="1"/>
  <c r="B229" i="1"/>
  <c r="C229" i="1"/>
  <c r="B220" i="1"/>
  <c r="C220" i="1"/>
  <c r="B213" i="1"/>
  <c r="C213" i="1"/>
  <c r="C198" i="1"/>
  <c r="C197" i="1"/>
  <c r="C196" i="1"/>
  <c r="C185" i="1"/>
  <c r="C169" i="1"/>
  <c r="C166" i="1"/>
  <c r="C164" i="1"/>
  <c r="C153" i="1"/>
  <c r="C112" i="1"/>
  <c r="C149" i="1"/>
  <c r="C124" i="1"/>
  <c r="B173" i="1"/>
  <c r="C173" i="1"/>
  <c r="B161" i="1"/>
  <c r="C161" i="1"/>
  <c r="B141" i="1"/>
  <c r="C141" i="1"/>
  <c r="B116" i="1"/>
  <c r="C116" i="1"/>
  <c r="C257" i="1"/>
  <c r="C249" i="1"/>
  <c r="C241" i="1"/>
  <c r="C233" i="1"/>
  <c r="C225" i="1"/>
  <c r="C217" i="1"/>
  <c r="C209" i="1"/>
  <c r="C201" i="1"/>
  <c r="C193" i="1"/>
  <c r="C186" i="1"/>
  <c r="C184" i="1"/>
  <c r="B181" i="1"/>
  <c r="C181" i="1"/>
  <c r="C178" i="1"/>
  <c r="B177" i="1"/>
  <c r="C177" i="1"/>
  <c r="C170" i="1"/>
  <c r="C160" i="1"/>
  <c r="B157" i="1"/>
  <c r="C157" i="1"/>
  <c r="C150" i="1"/>
  <c r="C148" i="1"/>
  <c r="B145" i="1"/>
  <c r="C145" i="1"/>
  <c r="C138" i="1"/>
  <c r="C135" i="1"/>
  <c r="B132" i="1"/>
  <c r="C132" i="1"/>
  <c r="C125" i="1"/>
  <c r="C123" i="1"/>
  <c r="B120" i="1"/>
  <c r="C120" i="1"/>
  <c r="C113" i="1"/>
  <c r="B175" i="1"/>
  <c r="C175" i="1"/>
  <c r="B167" i="1"/>
  <c r="C167" i="1"/>
  <c r="B159" i="1"/>
  <c r="C159" i="1"/>
  <c r="B151" i="1"/>
  <c r="C151" i="1"/>
  <c r="B143" i="1"/>
  <c r="C143" i="1"/>
  <c r="B134" i="1"/>
  <c r="C134" i="1"/>
  <c r="B118" i="1"/>
  <c r="C118" i="1"/>
  <c r="C259" i="1"/>
  <c r="C255" i="1"/>
  <c r="C251" i="1"/>
  <c r="C247" i="1"/>
  <c r="C243" i="1"/>
  <c r="C239" i="1"/>
  <c r="C235" i="1"/>
  <c r="C231" i="1"/>
  <c r="C227" i="1"/>
  <c r="C223" i="1"/>
  <c r="C219" i="1"/>
  <c r="C215" i="1"/>
  <c r="C211" i="1"/>
  <c r="C207" i="1"/>
  <c r="C203" i="1"/>
  <c r="C199" i="1"/>
  <c r="C195" i="1"/>
  <c r="C191" i="1"/>
  <c r="C187" i="1"/>
  <c r="C183" i="1"/>
  <c r="C179" i="1"/>
  <c r="B171" i="1"/>
  <c r="C171" i="1"/>
  <c r="B163" i="1"/>
  <c r="C163" i="1"/>
  <c r="B155" i="1"/>
  <c r="C155" i="1"/>
  <c r="B147" i="1"/>
  <c r="C147" i="1"/>
  <c r="B139" i="1"/>
  <c r="C139" i="1"/>
  <c r="B126" i="1"/>
  <c r="C126" i="1"/>
  <c r="B130" i="1"/>
  <c r="C130" i="1"/>
  <c r="B122" i="1"/>
  <c r="C122" i="1"/>
  <c r="B114" i="1"/>
  <c r="C114" i="1"/>
  <c r="A110" i="1"/>
  <c r="C110" i="1" s="1"/>
  <c r="A109" i="1"/>
  <c r="C109" i="1" s="1"/>
  <c r="A108" i="1"/>
  <c r="C108" i="1" s="1"/>
  <c r="A107" i="1"/>
  <c r="C107" i="1" s="1"/>
  <c r="A106" i="1"/>
  <c r="C106" i="1" s="1"/>
  <c r="A105" i="1"/>
  <c r="C105" i="1" s="1"/>
  <c r="A104" i="1"/>
  <c r="C104" i="1" s="1"/>
  <c r="A103" i="1"/>
  <c r="C103" i="1" s="1"/>
  <c r="A102" i="1"/>
  <c r="C102" i="1" s="1"/>
  <c r="A101" i="1"/>
  <c r="C101" i="1" s="1"/>
  <c r="A100" i="1"/>
  <c r="C100" i="1" s="1"/>
  <c r="A99" i="1"/>
  <c r="C99" i="1" s="1"/>
  <c r="A98" i="1"/>
  <c r="C98" i="1" s="1"/>
  <c r="A97" i="1"/>
  <c r="C97" i="1" s="1"/>
  <c r="A96" i="1"/>
  <c r="C96" i="1" s="1"/>
  <c r="A95" i="1"/>
  <c r="C95" i="1" s="1"/>
  <c r="A94" i="1"/>
  <c r="C94" i="1" s="1"/>
  <c r="A93" i="1"/>
  <c r="C93" i="1" s="1"/>
  <c r="A92" i="1"/>
  <c r="C92" i="1" s="1"/>
  <c r="A91" i="1"/>
  <c r="C91" i="1" s="1"/>
  <c r="A90" i="1"/>
  <c r="C90" i="1" s="1"/>
  <c r="A89" i="1"/>
  <c r="C89" i="1" s="1"/>
  <c r="A88" i="1"/>
  <c r="C88" i="1" s="1"/>
  <c r="A87" i="1"/>
  <c r="C87" i="1" s="1"/>
  <c r="A86" i="1"/>
  <c r="C86" i="1" s="1"/>
  <c r="A85" i="1"/>
  <c r="C85" i="1" s="1"/>
  <c r="A84" i="1"/>
  <c r="C84" i="1" s="1"/>
  <c r="A83" i="1"/>
  <c r="C83" i="1" s="1"/>
  <c r="A82" i="1"/>
  <c r="C82" i="1" s="1"/>
  <c r="A81" i="1"/>
  <c r="C81" i="1" s="1"/>
  <c r="A80" i="1"/>
  <c r="C80" i="1" s="1"/>
  <c r="A79" i="1"/>
  <c r="C79" i="1" s="1"/>
  <c r="A78" i="1"/>
  <c r="C78" i="1" s="1"/>
  <c r="A77" i="1"/>
  <c r="C77" i="1" s="1"/>
  <c r="A76" i="1"/>
  <c r="C76" i="1" s="1"/>
  <c r="A75" i="1"/>
  <c r="C75" i="1" s="1"/>
  <c r="A74" i="1"/>
  <c r="C74" i="1" s="1"/>
  <c r="A73" i="1"/>
  <c r="C73" i="1" s="1"/>
  <c r="A72" i="1"/>
  <c r="C72" i="1" s="1"/>
  <c r="A71" i="1"/>
  <c r="C71" i="1" s="1"/>
  <c r="A70" i="1"/>
  <c r="C70" i="1" s="1"/>
  <c r="A69" i="1"/>
  <c r="C69" i="1" s="1"/>
  <c r="A68" i="1"/>
  <c r="C68" i="1" s="1"/>
  <c r="A67" i="1"/>
  <c r="C67" i="1" s="1"/>
  <c r="A66" i="1"/>
  <c r="C66" i="1" s="1"/>
  <c r="A65" i="1"/>
  <c r="C65" i="1" s="1"/>
  <c r="A64" i="1"/>
  <c r="C64" i="1" s="1"/>
  <c r="A63" i="1"/>
  <c r="C63" i="1" s="1"/>
  <c r="A62" i="1"/>
  <c r="C62" i="1" s="1"/>
  <c r="A61" i="1"/>
  <c r="C61" i="1" s="1"/>
  <c r="A60" i="1"/>
  <c r="C60" i="1" s="1"/>
  <c r="A59" i="1"/>
  <c r="C59" i="1" s="1"/>
  <c r="A58" i="1"/>
  <c r="C58" i="1" s="1"/>
  <c r="A57" i="1"/>
  <c r="C57" i="1" s="1"/>
  <c r="A56" i="1"/>
  <c r="C56" i="1" s="1"/>
  <c r="A55" i="1"/>
  <c r="C55" i="1" s="1"/>
  <c r="A54" i="1"/>
  <c r="C54" i="1" s="1"/>
  <c r="A53" i="1"/>
  <c r="C53" i="1" s="1"/>
  <c r="A52" i="1"/>
  <c r="C52" i="1" s="1"/>
  <c r="A51" i="1"/>
  <c r="C51" i="1" s="1"/>
  <c r="A50" i="1"/>
  <c r="C50" i="1" s="1"/>
  <c r="A49" i="1"/>
  <c r="C49" i="1" s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C18" i="1" l="1"/>
  <c r="C34" i="1"/>
  <c r="C10" i="1"/>
  <c r="C26" i="1"/>
  <c r="C42" i="1"/>
  <c r="C5" i="1"/>
  <c r="C7" i="1"/>
  <c r="C9" i="1"/>
  <c r="C11" i="1"/>
  <c r="C13" i="1"/>
  <c r="C15" i="1"/>
  <c r="C17" i="1"/>
  <c r="C19" i="1"/>
  <c r="C21" i="1"/>
  <c r="C23" i="1"/>
  <c r="C25" i="1"/>
  <c r="C27" i="1"/>
  <c r="C29" i="1"/>
  <c r="C31" i="1"/>
  <c r="C33" i="1"/>
  <c r="C35" i="1"/>
  <c r="C37" i="1"/>
  <c r="C39" i="1"/>
  <c r="C41" i="1"/>
  <c r="C43" i="1"/>
  <c r="C45" i="1"/>
  <c r="C47" i="1"/>
  <c r="C6" i="1"/>
  <c r="C14" i="1"/>
  <c r="C22" i="1"/>
  <c r="C30" i="1"/>
  <c r="C38" i="1"/>
  <c r="C46" i="1"/>
  <c r="C4" i="1"/>
  <c r="C8" i="1"/>
  <c r="C12" i="1"/>
  <c r="C16" i="1"/>
  <c r="C20" i="1"/>
  <c r="C24" i="1"/>
  <c r="C28" i="1"/>
  <c r="C32" i="1"/>
  <c r="C36" i="1"/>
  <c r="C40" i="1"/>
  <c r="C44" i="1"/>
  <c r="C48" i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B94" i="1"/>
  <c r="B102" i="1"/>
  <c r="B110" i="1"/>
  <c r="B4" i="1"/>
  <c r="D4" i="1" s="1"/>
  <c r="G4" i="1" s="1"/>
  <c r="B90" i="1"/>
  <c r="B106" i="1"/>
  <c r="B98" i="1"/>
  <c r="B109" i="1"/>
  <c r="B105" i="1"/>
  <c r="B101" i="1"/>
  <c r="B97" i="1"/>
  <c r="B93" i="1"/>
  <c r="B89" i="1"/>
  <c r="B85" i="1"/>
  <c r="B81" i="1"/>
  <c r="B77" i="1"/>
  <c r="B73" i="1"/>
  <c r="B69" i="1"/>
  <c r="B63" i="1"/>
  <c r="B55" i="1"/>
  <c r="B47" i="1"/>
  <c r="B39" i="1"/>
  <c r="B31" i="1"/>
  <c r="B23" i="1"/>
  <c r="B15" i="1"/>
  <c r="B7" i="1"/>
  <c r="B107" i="1"/>
  <c r="B103" i="1"/>
  <c r="B99" i="1"/>
  <c r="B95" i="1"/>
  <c r="B91" i="1"/>
  <c r="B87" i="1"/>
  <c r="B83" i="1"/>
  <c r="B79" i="1"/>
  <c r="B75" i="1"/>
  <c r="B71" i="1"/>
  <c r="B67" i="1"/>
  <c r="B59" i="1"/>
  <c r="B51" i="1"/>
  <c r="B43" i="1"/>
  <c r="B35" i="1"/>
  <c r="B27" i="1"/>
  <c r="B19" i="1"/>
  <c r="B11" i="1"/>
  <c r="B108" i="1"/>
  <c r="B104" i="1"/>
  <c r="B100" i="1"/>
  <c r="B96" i="1"/>
  <c r="B92" i="1"/>
  <c r="B88" i="1"/>
  <c r="B86" i="1"/>
  <c r="B84" i="1"/>
  <c r="B82" i="1"/>
  <c r="B80" i="1"/>
  <c r="B78" i="1"/>
  <c r="B76" i="1"/>
  <c r="B74" i="1"/>
  <c r="B72" i="1"/>
  <c r="B70" i="1"/>
  <c r="B68" i="1"/>
  <c r="B66" i="1"/>
  <c r="B64" i="1"/>
  <c r="B62" i="1"/>
  <c r="B60" i="1"/>
  <c r="B58" i="1"/>
  <c r="B56" i="1"/>
  <c r="B54" i="1"/>
  <c r="B52" i="1"/>
  <c r="B50" i="1"/>
  <c r="B48" i="1"/>
  <c r="B46" i="1"/>
  <c r="B44" i="1"/>
  <c r="B42" i="1"/>
  <c r="B40" i="1"/>
  <c r="B38" i="1"/>
  <c r="B36" i="1"/>
  <c r="B34" i="1"/>
  <c r="B32" i="1"/>
  <c r="B30" i="1"/>
  <c r="B28" i="1"/>
  <c r="B26" i="1"/>
  <c r="B24" i="1"/>
  <c r="B22" i="1"/>
  <c r="B20" i="1"/>
  <c r="B18" i="1"/>
  <c r="B16" i="1"/>
  <c r="B14" i="1"/>
  <c r="B12" i="1"/>
  <c r="B10" i="1"/>
  <c r="B8" i="1"/>
  <c r="B6" i="1"/>
  <c r="B65" i="1"/>
  <c r="B61" i="1"/>
  <c r="B57" i="1"/>
  <c r="B53" i="1"/>
  <c r="B49" i="1"/>
  <c r="B45" i="1"/>
  <c r="B41" i="1"/>
  <c r="B37" i="1"/>
  <c r="B33" i="1"/>
  <c r="B29" i="1"/>
  <c r="B25" i="1"/>
  <c r="B21" i="1"/>
  <c r="B17" i="1"/>
  <c r="B13" i="1"/>
  <c r="B9" i="1"/>
  <c r="B5" i="1"/>
  <c r="I3" i="1"/>
  <c r="D5" i="1" l="1"/>
  <c r="G5" i="1" s="1"/>
  <c r="D6" i="1" l="1"/>
  <c r="D7" i="1" s="1"/>
  <c r="G6" i="1" l="1"/>
  <c r="G7" i="1" s="1"/>
  <c r="D8" i="1"/>
  <c r="D9" i="1" l="1"/>
  <c r="G8" i="1"/>
  <c r="G9" i="1" l="1"/>
  <c r="D10" i="1"/>
  <c r="G10" i="1" l="1"/>
  <c r="D11" i="1"/>
  <c r="D12" i="1" l="1"/>
  <c r="G11" i="1"/>
  <c r="G12" i="1" l="1"/>
  <c r="D13" i="1"/>
  <c r="G13" i="1" l="1"/>
  <c r="D14" i="1"/>
  <c r="D15" i="1" l="1"/>
  <c r="G14" i="1"/>
  <c r="G15" i="1" l="1"/>
  <c r="D16" i="1"/>
  <c r="D17" i="1" l="1"/>
  <c r="G16" i="1"/>
  <c r="G17" i="1" l="1"/>
  <c r="D18" i="1"/>
  <c r="G18" i="1" l="1"/>
  <c r="D19" i="1"/>
  <c r="D20" i="1" l="1"/>
  <c r="G19" i="1"/>
  <c r="G20" i="1" l="1"/>
  <c r="D21" i="1"/>
  <c r="D22" i="1" l="1"/>
  <c r="G21" i="1"/>
  <c r="D23" i="1" l="1"/>
  <c r="G22" i="1"/>
  <c r="D24" i="1" l="1"/>
  <c r="G23" i="1"/>
  <c r="D25" i="1" l="1"/>
  <c r="G24" i="1"/>
  <c r="G25" i="1" l="1"/>
  <c r="D26" i="1"/>
  <c r="D27" i="1" l="1"/>
  <c r="G26" i="1"/>
  <c r="G27" i="1" l="1"/>
  <c r="D28" i="1"/>
  <c r="D29" i="1" l="1"/>
  <c r="G28" i="1"/>
  <c r="G29" i="1" l="1"/>
  <c r="D30" i="1"/>
  <c r="D31" i="1" l="1"/>
  <c r="G30" i="1"/>
  <c r="G31" i="1" l="1"/>
  <c r="D32" i="1"/>
  <c r="G32" i="1" l="1"/>
  <c r="D33" i="1"/>
  <c r="G33" i="1" l="1"/>
  <c r="D34" i="1"/>
  <c r="D35" i="1" l="1"/>
  <c r="G34" i="1"/>
  <c r="G35" i="1" l="1"/>
  <c r="D36" i="1"/>
  <c r="D37" i="1" l="1"/>
  <c r="G36" i="1"/>
  <c r="G37" i="1" l="1"/>
  <c r="D38" i="1"/>
  <c r="D39" i="1" l="1"/>
  <c r="G38" i="1"/>
  <c r="G39" i="1" l="1"/>
  <c r="D40" i="1"/>
  <c r="D41" i="1" l="1"/>
  <c r="G40" i="1"/>
  <c r="G41" i="1" l="1"/>
  <c r="D42" i="1"/>
  <c r="D43" i="1" l="1"/>
  <c r="G42" i="1"/>
  <c r="G43" i="1" l="1"/>
  <c r="D44" i="1"/>
  <c r="D45" i="1" l="1"/>
  <c r="G44" i="1"/>
  <c r="G45" i="1" l="1"/>
  <c r="D46" i="1"/>
  <c r="D47" i="1" l="1"/>
  <c r="D48" i="1" s="1"/>
  <c r="D49" i="1" s="1"/>
  <c r="G46" i="1"/>
  <c r="D50" i="1" l="1"/>
  <c r="G47" i="1"/>
  <c r="G48" i="1" s="1"/>
  <c r="G49" i="1" s="1"/>
  <c r="D51" i="1" l="1"/>
  <c r="G50" i="1"/>
  <c r="D52" i="1" l="1"/>
  <c r="G51" i="1"/>
  <c r="D53" i="1" l="1"/>
  <c r="G52" i="1"/>
  <c r="D54" i="1" l="1"/>
  <c r="G53" i="1"/>
  <c r="D55" i="1" l="1"/>
  <c r="G54" i="1"/>
  <c r="G55" i="1" l="1"/>
  <c r="D56" i="1"/>
  <c r="D57" i="1" l="1"/>
  <c r="G56" i="1"/>
  <c r="D58" i="1" l="1"/>
  <c r="G57" i="1"/>
  <c r="D59" i="1" l="1"/>
  <c r="G58" i="1"/>
  <c r="D60" i="1" l="1"/>
  <c r="G59" i="1"/>
  <c r="G60" i="1" l="1"/>
  <c r="D61" i="1"/>
  <c r="D62" i="1" l="1"/>
  <c r="G61" i="1"/>
  <c r="D63" i="1" l="1"/>
  <c r="G62" i="1"/>
  <c r="D64" i="1" l="1"/>
  <c r="G63" i="1"/>
  <c r="G64" i="1" l="1"/>
  <c r="D65" i="1"/>
  <c r="D66" i="1" l="1"/>
  <c r="G65" i="1"/>
  <c r="G66" i="1" l="1"/>
  <c r="D67" i="1"/>
  <c r="D68" i="1" l="1"/>
  <c r="G67" i="1"/>
  <c r="G68" i="1" l="1"/>
  <c r="D69" i="1"/>
  <c r="G69" i="1" l="1"/>
  <c r="D70" i="1"/>
  <c r="D71" i="1" l="1"/>
  <c r="G70" i="1"/>
  <c r="G71" i="1" l="1"/>
  <c r="D72" i="1"/>
  <c r="D73" i="1" l="1"/>
  <c r="G72" i="1"/>
  <c r="D74" i="1" l="1"/>
  <c r="G73" i="1"/>
  <c r="D75" i="1" l="1"/>
  <c r="G74" i="1"/>
  <c r="D76" i="1" l="1"/>
  <c r="G75" i="1"/>
  <c r="H75" i="1" l="1"/>
  <c r="I75" i="1" s="1"/>
  <c r="D77" i="1"/>
  <c r="G76" i="1"/>
  <c r="G77" i="1" l="1"/>
  <c r="D78" i="1"/>
  <c r="D79" i="1" l="1"/>
  <c r="G78" i="1"/>
  <c r="D80" i="1" l="1"/>
  <c r="G79" i="1"/>
  <c r="D81" i="1" l="1"/>
  <c r="G80" i="1"/>
  <c r="D82" i="1" l="1"/>
  <c r="G81" i="1"/>
  <c r="D83" i="1" l="1"/>
  <c r="G82" i="1"/>
  <c r="D84" i="1" l="1"/>
  <c r="G83" i="1"/>
  <c r="D85" i="1" l="1"/>
  <c r="G84" i="1"/>
  <c r="D86" i="1" l="1"/>
  <c r="G85" i="1"/>
  <c r="G86" i="1" l="1"/>
  <c r="D87" i="1"/>
  <c r="D88" i="1" l="1"/>
  <c r="G87" i="1"/>
  <c r="D89" i="1" l="1"/>
  <c r="G88" i="1"/>
  <c r="D90" i="1" l="1"/>
  <c r="G89" i="1"/>
  <c r="D91" i="1" l="1"/>
  <c r="G90" i="1"/>
  <c r="D92" i="1" l="1"/>
  <c r="G91" i="1"/>
  <c r="D93" i="1" l="1"/>
  <c r="G92" i="1"/>
  <c r="D94" i="1" l="1"/>
  <c r="G93" i="1"/>
  <c r="D95" i="1" l="1"/>
  <c r="G94" i="1"/>
  <c r="D96" i="1" l="1"/>
  <c r="G95" i="1"/>
  <c r="D97" i="1" l="1"/>
  <c r="G96" i="1"/>
  <c r="D98" i="1" l="1"/>
  <c r="G97" i="1"/>
  <c r="G98" i="1" l="1"/>
  <c r="D99" i="1"/>
  <c r="I97" i="1" l="1"/>
  <c r="D100" i="1"/>
  <c r="G99" i="1"/>
  <c r="D101" i="1" l="1"/>
  <c r="G100" i="1"/>
  <c r="I99" i="1" l="1"/>
  <c r="D102" i="1"/>
  <c r="G101" i="1"/>
  <c r="G102" i="1" l="1"/>
  <c r="D103" i="1"/>
  <c r="I101" i="1" l="1"/>
  <c r="D104" i="1"/>
  <c r="G103" i="1"/>
  <c r="D105" i="1" l="1"/>
  <c r="G104" i="1"/>
  <c r="D106" i="1" l="1"/>
  <c r="G105" i="1"/>
  <c r="G106" i="1" l="1"/>
  <c r="D107" i="1"/>
  <c r="D108" i="1" l="1"/>
  <c r="G107" i="1"/>
  <c r="D109" i="1" l="1"/>
  <c r="G108" i="1"/>
  <c r="D110" i="1" l="1"/>
  <c r="G109" i="1"/>
  <c r="D111" i="1" l="1"/>
  <c r="E110" i="1"/>
  <c r="E109" i="1" s="1"/>
  <c r="G110" i="1"/>
  <c r="F110" i="1" l="1"/>
  <c r="H110" i="1" s="1"/>
  <c r="F109" i="1"/>
  <c r="H109" i="1" s="1"/>
  <c r="I109" i="1" s="1"/>
  <c r="E108" i="1"/>
  <c r="D112" i="1"/>
  <c r="G111" i="1"/>
  <c r="E111" i="1"/>
  <c r="F111" i="1" s="1"/>
  <c r="I110" i="1" l="1"/>
  <c r="E107" i="1"/>
  <c r="F108" i="1"/>
  <c r="H108" i="1" s="1"/>
  <c r="H111" i="1"/>
  <c r="I111" i="1" s="1"/>
  <c r="G112" i="1"/>
  <c r="D113" i="1"/>
  <c r="E112" i="1"/>
  <c r="F112" i="1" s="1"/>
  <c r="H112" i="1" l="1"/>
  <c r="I112" i="1" s="1"/>
  <c r="F107" i="1"/>
  <c r="H107" i="1" s="1"/>
  <c r="I107" i="1" s="1"/>
  <c r="I108" i="1" s="1"/>
  <c r="E106" i="1"/>
  <c r="G113" i="1"/>
  <c r="E113" i="1"/>
  <c r="F113" i="1" s="1"/>
  <c r="D114" i="1"/>
  <c r="E105" i="1" l="1"/>
  <c r="F106" i="1"/>
  <c r="H106" i="1" s="1"/>
  <c r="H113" i="1"/>
  <c r="I113" i="1" s="1"/>
  <c r="D115" i="1"/>
  <c r="G114" i="1"/>
  <c r="E114" i="1"/>
  <c r="F114" i="1" s="1"/>
  <c r="H114" i="1" s="1"/>
  <c r="I114" i="1" l="1"/>
  <c r="F105" i="1"/>
  <c r="H105" i="1" s="1"/>
  <c r="I105" i="1" s="1"/>
  <c r="I106" i="1" s="1"/>
  <c r="E104" i="1"/>
  <c r="E115" i="1"/>
  <c r="F115" i="1" s="1"/>
  <c r="G115" i="1"/>
  <c r="D116" i="1"/>
  <c r="E103" i="1" l="1"/>
  <c r="F104" i="1"/>
  <c r="H104" i="1" s="1"/>
  <c r="H115" i="1"/>
  <c r="I115" i="1" s="1"/>
  <c r="D117" i="1"/>
  <c r="E116" i="1"/>
  <c r="F116" i="1" s="1"/>
  <c r="G116" i="1"/>
  <c r="H116" i="1" l="1"/>
  <c r="I116" i="1" s="1"/>
  <c r="F103" i="1"/>
  <c r="H103" i="1" s="1"/>
  <c r="I103" i="1" s="1"/>
  <c r="I104" i="1" s="1"/>
  <c r="E102" i="1"/>
  <c r="E117" i="1"/>
  <c r="F117" i="1" s="1"/>
  <c r="G117" i="1"/>
  <c r="H117" i="1" s="1"/>
  <c r="I117" i="1" s="1"/>
  <c r="D118" i="1"/>
  <c r="E101" i="1" l="1"/>
  <c r="F102" i="1"/>
  <c r="H102" i="1" s="1"/>
  <c r="I102" i="1" s="1"/>
  <c r="D119" i="1"/>
  <c r="E118" i="1"/>
  <c r="F118" i="1" s="1"/>
  <c r="G118" i="1"/>
  <c r="H118" i="1" l="1"/>
  <c r="I118" i="1" s="1"/>
  <c r="F101" i="1"/>
  <c r="H101" i="1" s="1"/>
  <c r="E100" i="1"/>
  <c r="G119" i="1"/>
  <c r="E119" i="1"/>
  <c r="F119" i="1" s="1"/>
  <c r="H119" i="1" s="1"/>
  <c r="I119" i="1" s="1"/>
  <c r="D120" i="1"/>
  <c r="E99" i="1" l="1"/>
  <c r="F100" i="1"/>
  <c r="H100" i="1" s="1"/>
  <c r="I100" i="1" s="1"/>
  <c r="D121" i="1"/>
  <c r="G120" i="1"/>
  <c r="E120" i="1"/>
  <c r="F120" i="1" s="1"/>
  <c r="H120" i="1" l="1"/>
  <c r="I120" i="1" s="1"/>
  <c r="F99" i="1"/>
  <c r="H99" i="1" s="1"/>
  <c r="E98" i="1"/>
  <c r="F121" i="1"/>
  <c r="G121" i="1"/>
  <c r="H121" i="1"/>
  <c r="E121" i="1"/>
  <c r="I121" i="1"/>
  <c r="D122" i="1"/>
  <c r="E97" i="1" l="1"/>
  <c r="F98" i="1"/>
  <c r="H98" i="1" s="1"/>
  <c r="I98" i="1" s="1"/>
  <c r="D123" i="1"/>
  <c r="G122" i="1"/>
  <c r="E122" i="1"/>
  <c r="F122" i="1" s="1"/>
  <c r="H122" i="1" l="1"/>
  <c r="I122" i="1" s="1"/>
  <c r="F97" i="1"/>
  <c r="H97" i="1" s="1"/>
  <c r="E96" i="1"/>
  <c r="D124" i="1"/>
  <c r="E123" i="1"/>
  <c r="F123" i="1" s="1"/>
  <c r="G123" i="1"/>
  <c r="E95" i="1" l="1"/>
  <c r="F96" i="1"/>
  <c r="H96" i="1" s="1"/>
  <c r="H123" i="1"/>
  <c r="I123" i="1" s="1"/>
  <c r="G124" i="1"/>
  <c r="D125" i="1"/>
  <c r="E124" i="1"/>
  <c r="F124" i="1" s="1"/>
  <c r="H124" i="1" l="1"/>
  <c r="I124" i="1" s="1"/>
  <c r="F95" i="1"/>
  <c r="H95" i="1" s="1"/>
  <c r="I95" i="1" s="1"/>
  <c r="I96" i="1" s="1"/>
  <c r="E94" i="1"/>
  <c r="F125" i="1"/>
  <c r="E125" i="1"/>
  <c r="G125" i="1"/>
  <c r="H125" i="1" s="1"/>
  <c r="I125" i="1" s="1"/>
  <c r="D126" i="1"/>
  <c r="E93" i="1" l="1"/>
  <c r="F94" i="1"/>
  <c r="H94" i="1" s="1"/>
  <c r="D127" i="1"/>
  <c r="G126" i="1"/>
  <c r="E126" i="1"/>
  <c r="F126" i="1" s="1"/>
  <c r="H126" i="1" s="1"/>
  <c r="I126" i="1" s="1"/>
  <c r="F93" i="1" l="1"/>
  <c r="H93" i="1" s="1"/>
  <c r="I93" i="1" s="1"/>
  <c r="I94" i="1" s="1"/>
  <c r="E92" i="1"/>
  <c r="D128" i="1"/>
  <c r="E127" i="1"/>
  <c r="G127" i="1"/>
  <c r="H127" i="1" s="1"/>
  <c r="I127" i="1" s="1"/>
  <c r="F127" i="1"/>
  <c r="E91" i="1" l="1"/>
  <c r="F92" i="1"/>
  <c r="H92" i="1" s="1"/>
  <c r="G128" i="1"/>
  <c r="D129" i="1"/>
  <c r="E128" i="1"/>
  <c r="F128" i="1"/>
  <c r="H128" i="1" s="1"/>
  <c r="I128" i="1" s="1"/>
  <c r="F91" i="1" l="1"/>
  <c r="H91" i="1" s="1"/>
  <c r="I91" i="1" s="1"/>
  <c r="I92" i="1" s="1"/>
  <c r="E90" i="1"/>
  <c r="F129" i="1"/>
  <c r="G129" i="1"/>
  <c r="H129" i="1" s="1"/>
  <c r="I129" i="1" s="1"/>
  <c r="E129" i="1"/>
  <c r="D130" i="1"/>
  <c r="E89" i="1" l="1"/>
  <c r="F90" i="1"/>
  <c r="H90" i="1" s="1"/>
  <c r="D131" i="1"/>
  <c r="G130" i="1"/>
  <c r="H130" i="1" s="1"/>
  <c r="I130" i="1" s="1"/>
  <c r="E130" i="1"/>
  <c r="F130" i="1" s="1"/>
  <c r="F89" i="1" l="1"/>
  <c r="H89" i="1" s="1"/>
  <c r="I89" i="1" s="1"/>
  <c r="I90" i="1" s="1"/>
  <c r="E88" i="1"/>
  <c r="E131" i="1"/>
  <c r="G131" i="1"/>
  <c r="F131" i="1"/>
  <c r="H131" i="1" s="1"/>
  <c r="I131" i="1" s="1"/>
  <c r="D132" i="1"/>
  <c r="E87" i="1" l="1"/>
  <c r="F88" i="1"/>
  <c r="H88" i="1" s="1"/>
  <c r="D133" i="1"/>
  <c r="G132" i="1"/>
  <c r="E132" i="1"/>
  <c r="F132" i="1" s="1"/>
  <c r="H132" i="1" l="1"/>
  <c r="I132" i="1" s="1"/>
  <c r="F87" i="1"/>
  <c r="H87" i="1" s="1"/>
  <c r="I87" i="1" s="1"/>
  <c r="I88" i="1" s="1"/>
  <c r="E86" i="1"/>
  <c r="E133" i="1"/>
  <c r="F133" i="1" s="1"/>
  <c r="H133" i="1" s="1"/>
  <c r="I133" i="1" s="1"/>
  <c r="G133" i="1"/>
  <c r="D134" i="1"/>
  <c r="E85" i="1" l="1"/>
  <c r="F86" i="1"/>
  <c r="H86" i="1" s="1"/>
  <c r="D135" i="1"/>
  <c r="E134" i="1"/>
  <c r="F134" i="1" s="1"/>
  <c r="G134" i="1"/>
  <c r="H134" i="1" l="1"/>
  <c r="I134" i="1" s="1"/>
  <c r="F85" i="1"/>
  <c r="H85" i="1" s="1"/>
  <c r="I85" i="1" s="1"/>
  <c r="I86" i="1" s="1"/>
  <c r="E84" i="1"/>
  <c r="D136" i="1"/>
  <c r="F135" i="1"/>
  <c r="G135" i="1"/>
  <c r="H135" i="1"/>
  <c r="I135" i="1" s="1"/>
  <c r="E135" i="1"/>
  <c r="E83" i="1" l="1"/>
  <c r="F84" i="1"/>
  <c r="H84" i="1" s="1"/>
  <c r="D137" i="1"/>
  <c r="E136" i="1"/>
  <c r="G136" i="1"/>
  <c r="F136" i="1"/>
  <c r="H136" i="1" s="1"/>
  <c r="I136" i="1" s="1"/>
  <c r="F83" i="1" l="1"/>
  <c r="H83" i="1" s="1"/>
  <c r="I83" i="1" s="1"/>
  <c r="I84" i="1" s="1"/>
  <c r="E82" i="1"/>
  <c r="G137" i="1"/>
  <c r="D138" i="1"/>
  <c r="E137" i="1"/>
  <c r="F137" i="1" s="1"/>
  <c r="H137" i="1" s="1"/>
  <c r="I137" i="1" s="1"/>
  <c r="E81" i="1" l="1"/>
  <c r="F82" i="1"/>
  <c r="H82" i="1" s="1"/>
  <c r="G138" i="1"/>
  <c r="E138" i="1"/>
  <c r="F138" i="1" s="1"/>
  <c r="D139" i="1"/>
  <c r="H138" i="1" l="1"/>
  <c r="I138" i="1" s="1"/>
  <c r="F81" i="1"/>
  <c r="H81" i="1" s="1"/>
  <c r="I81" i="1" s="1"/>
  <c r="I82" i="1" s="1"/>
  <c r="E80" i="1"/>
  <c r="D140" i="1"/>
  <c r="G139" i="1"/>
  <c r="E139" i="1"/>
  <c r="F139" i="1" s="1"/>
  <c r="H139" i="1" s="1"/>
  <c r="I139" i="1" s="1"/>
  <c r="E79" i="1" l="1"/>
  <c r="F80" i="1"/>
  <c r="H80" i="1" s="1"/>
  <c r="E140" i="1"/>
  <c r="F140" i="1"/>
  <c r="G140" i="1"/>
  <c r="H140" i="1" s="1"/>
  <c r="I140" i="1" s="1"/>
  <c r="D141" i="1"/>
  <c r="F79" i="1" l="1"/>
  <c r="H79" i="1" s="1"/>
  <c r="I79" i="1" s="1"/>
  <c r="I80" i="1" s="1"/>
  <c r="E78" i="1"/>
  <c r="D142" i="1"/>
  <c r="G141" i="1"/>
  <c r="E141" i="1"/>
  <c r="F141" i="1" s="1"/>
  <c r="E77" i="1" l="1"/>
  <c r="F78" i="1"/>
  <c r="H78" i="1" s="1"/>
  <c r="H141" i="1"/>
  <c r="I141" i="1" s="1"/>
  <c r="E142" i="1"/>
  <c r="F142" i="1" s="1"/>
  <c r="H142" i="1" s="1"/>
  <c r="G142" i="1"/>
  <c r="D143" i="1"/>
  <c r="I142" i="1" l="1"/>
  <c r="F77" i="1"/>
  <c r="H77" i="1" s="1"/>
  <c r="I77" i="1" s="1"/>
  <c r="I78" i="1" s="1"/>
  <c r="E76" i="1"/>
  <c r="D144" i="1"/>
  <c r="G143" i="1"/>
  <c r="E143" i="1"/>
  <c r="F143" i="1" s="1"/>
  <c r="H143" i="1" s="1"/>
  <c r="I143" i="1" s="1"/>
  <c r="E75" i="1" l="1"/>
  <c r="F76" i="1"/>
  <c r="H76" i="1" s="1"/>
  <c r="I76" i="1" s="1"/>
  <c r="E144" i="1"/>
  <c r="G144" i="1"/>
  <c r="H144" i="1" s="1"/>
  <c r="I144" i="1" s="1"/>
  <c r="F144" i="1"/>
  <c r="D145" i="1"/>
  <c r="F75" i="1" l="1"/>
  <c r="E74" i="1"/>
  <c r="D146" i="1"/>
  <c r="G145" i="1"/>
  <c r="E145" i="1"/>
  <c r="F145" i="1" s="1"/>
  <c r="E73" i="1" l="1"/>
  <c r="F74" i="1"/>
  <c r="H74" i="1" s="1"/>
  <c r="H145" i="1"/>
  <c r="I145" i="1" s="1"/>
  <c r="G146" i="1"/>
  <c r="E146" i="1"/>
  <c r="F146" i="1" s="1"/>
  <c r="H146" i="1" s="1"/>
  <c r="D147" i="1"/>
  <c r="I146" i="1" l="1"/>
  <c r="F73" i="1"/>
  <c r="H73" i="1" s="1"/>
  <c r="I73" i="1" s="1"/>
  <c r="I74" i="1" s="1"/>
  <c r="E72" i="1"/>
  <c r="D148" i="1"/>
  <c r="G147" i="1"/>
  <c r="H147" i="1" s="1"/>
  <c r="I147" i="1" s="1"/>
  <c r="E147" i="1"/>
  <c r="F147" i="1" s="1"/>
  <c r="E71" i="1" l="1"/>
  <c r="F72" i="1"/>
  <c r="H72" i="1" s="1"/>
  <c r="D149" i="1"/>
  <c r="G148" i="1"/>
  <c r="E148" i="1"/>
  <c r="F148" i="1" s="1"/>
  <c r="H148" i="1" l="1"/>
  <c r="I148" i="1" s="1"/>
  <c r="F71" i="1"/>
  <c r="H71" i="1" s="1"/>
  <c r="I71" i="1" s="1"/>
  <c r="I72" i="1" s="1"/>
  <c r="E70" i="1"/>
  <c r="G149" i="1"/>
  <c r="D150" i="1"/>
  <c r="E149" i="1"/>
  <c r="F149" i="1"/>
  <c r="H149" i="1" s="1"/>
  <c r="I149" i="1" s="1"/>
  <c r="E69" i="1" l="1"/>
  <c r="F70" i="1"/>
  <c r="H70" i="1" s="1"/>
  <c r="E150" i="1"/>
  <c r="F150" i="1" s="1"/>
  <c r="G150" i="1"/>
  <c r="H150" i="1" s="1"/>
  <c r="I150" i="1" s="1"/>
  <c r="D151" i="1"/>
  <c r="F69" i="1" l="1"/>
  <c r="H69" i="1" s="1"/>
  <c r="I69" i="1" s="1"/>
  <c r="I70" i="1" s="1"/>
  <c r="E68" i="1"/>
  <c r="D152" i="1"/>
  <c r="E151" i="1"/>
  <c r="F151" i="1" s="1"/>
  <c r="G151" i="1"/>
  <c r="E67" i="1" l="1"/>
  <c r="F68" i="1"/>
  <c r="H68" i="1" s="1"/>
  <c r="H151" i="1"/>
  <c r="I151" i="1" s="1"/>
  <c r="D153" i="1"/>
  <c r="E152" i="1"/>
  <c r="G152" i="1"/>
  <c r="H152" i="1" s="1"/>
  <c r="I152" i="1" s="1"/>
  <c r="F152" i="1"/>
  <c r="F67" i="1" l="1"/>
  <c r="H67" i="1" s="1"/>
  <c r="I67" i="1" s="1"/>
  <c r="I68" i="1" s="1"/>
  <c r="E66" i="1"/>
  <c r="G153" i="1"/>
  <c r="E153" i="1"/>
  <c r="D154" i="1"/>
  <c r="F153" i="1"/>
  <c r="H153" i="1"/>
  <c r="I153" i="1" s="1"/>
  <c r="E65" i="1" l="1"/>
  <c r="F66" i="1"/>
  <c r="H66" i="1" s="1"/>
  <c r="G154" i="1"/>
  <c r="E154" i="1"/>
  <c r="F154" i="1" s="1"/>
  <c r="D155" i="1"/>
  <c r="H154" i="1" l="1"/>
  <c r="I154" i="1" s="1"/>
  <c r="F65" i="1"/>
  <c r="H65" i="1" s="1"/>
  <c r="I65" i="1" s="1"/>
  <c r="I66" i="1" s="1"/>
  <c r="E64" i="1"/>
  <c r="D156" i="1"/>
  <c r="G155" i="1"/>
  <c r="H155" i="1" s="1"/>
  <c r="I155" i="1" s="1"/>
  <c r="E155" i="1"/>
  <c r="F155" i="1" s="1"/>
  <c r="E63" i="1" l="1"/>
  <c r="F64" i="1"/>
  <c r="H64" i="1" s="1"/>
  <c r="E156" i="1"/>
  <c r="F156" i="1" s="1"/>
  <c r="G156" i="1"/>
  <c r="D157" i="1"/>
  <c r="H156" i="1" l="1"/>
  <c r="I156" i="1" s="1"/>
  <c r="F63" i="1"/>
  <c r="H63" i="1" s="1"/>
  <c r="I63" i="1" s="1"/>
  <c r="I64" i="1" s="1"/>
  <c r="E62" i="1"/>
  <c r="D158" i="1"/>
  <c r="G157" i="1"/>
  <c r="E157" i="1"/>
  <c r="F157" i="1" s="1"/>
  <c r="H157" i="1" s="1"/>
  <c r="I157" i="1" s="1"/>
  <c r="E61" i="1" l="1"/>
  <c r="F62" i="1"/>
  <c r="H62" i="1" s="1"/>
  <c r="E158" i="1"/>
  <c r="F158" i="1" s="1"/>
  <c r="G158" i="1"/>
  <c r="H158" i="1" s="1"/>
  <c r="I158" i="1" s="1"/>
  <c r="D159" i="1"/>
  <c r="F61" i="1" l="1"/>
  <c r="H61" i="1" s="1"/>
  <c r="I61" i="1" s="1"/>
  <c r="I62" i="1" s="1"/>
  <c r="E60" i="1"/>
  <c r="D160" i="1"/>
  <c r="G159" i="1"/>
  <c r="E159" i="1"/>
  <c r="F159" i="1" s="1"/>
  <c r="H159" i="1" s="1"/>
  <c r="I159" i="1" s="1"/>
  <c r="E59" i="1" l="1"/>
  <c r="F60" i="1"/>
  <c r="H60" i="1" s="1"/>
  <c r="E160" i="1"/>
  <c r="G160" i="1"/>
  <c r="F160" i="1"/>
  <c r="D161" i="1"/>
  <c r="H160" i="1" l="1"/>
  <c r="I160" i="1" s="1"/>
  <c r="F59" i="1"/>
  <c r="H59" i="1" s="1"/>
  <c r="E58" i="1"/>
  <c r="D162" i="1"/>
  <c r="E161" i="1"/>
  <c r="F161" i="1" s="1"/>
  <c r="G161" i="1"/>
  <c r="H161" i="1" s="1"/>
  <c r="I161" i="1" s="1"/>
  <c r="E57" i="1" l="1"/>
  <c r="F58" i="1"/>
  <c r="H58" i="1" s="1"/>
  <c r="G162" i="1"/>
  <c r="H162" i="1" s="1"/>
  <c r="I162" i="1" s="1"/>
  <c r="E162" i="1"/>
  <c r="F162" i="1" s="1"/>
  <c r="D163" i="1"/>
  <c r="F57" i="1" l="1"/>
  <c r="H57" i="1" s="1"/>
  <c r="E56" i="1"/>
  <c r="D164" i="1"/>
  <c r="G163" i="1"/>
  <c r="E163" i="1"/>
  <c r="F163" i="1" s="1"/>
  <c r="H163" i="1" s="1"/>
  <c r="I163" i="1" s="1"/>
  <c r="E55" i="1" l="1"/>
  <c r="F56" i="1"/>
  <c r="H56" i="1" s="1"/>
  <c r="G164" i="1"/>
  <c r="F164" i="1"/>
  <c r="H164" i="1" s="1"/>
  <c r="I164" i="1" s="1"/>
  <c r="D165" i="1"/>
  <c r="E164" i="1"/>
  <c r="F55" i="1" l="1"/>
  <c r="H55" i="1" s="1"/>
  <c r="E54" i="1"/>
  <c r="G165" i="1"/>
  <c r="D166" i="1"/>
  <c r="E165" i="1"/>
  <c r="F165" i="1"/>
  <c r="H165" i="1" s="1"/>
  <c r="I165" i="1" s="1"/>
  <c r="E53" i="1" l="1"/>
  <c r="F54" i="1"/>
  <c r="H54" i="1" s="1"/>
  <c r="E166" i="1"/>
  <c r="F166" i="1" s="1"/>
  <c r="G166" i="1"/>
  <c r="D167" i="1"/>
  <c r="H166" i="1" l="1"/>
  <c r="I166" i="1" s="1"/>
  <c r="F53" i="1"/>
  <c r="H53" i="1" s="1"/>
  <c r="E52" i="1"/>
  <c r="D168" i="1"/>
  <c r="E167" i="1"/>
  <c r="F167" i="1" s="1"/>
  <c r="G167" i="1"/>
  <c r="E51" i="1" l="1"/>
  <c r="F52" i="1"/>
  <c r="H52" i="1" s="1"/>
  <c r="H167" i="1"/>
  <c r="I167" i="1" s="1"/>
  <c r="D169" i="1"/>
  <c r="E168" i="1"/>
  <c r="G168" i="1"/>
  <c r="F168" i="1"/>
  <c r="H168" i="1" l="1"/>
  <c r="I168" i="1" s="1"/>
  <c r="F51" i="1"/>
  <c r="H51" i="1" s="1"/>
  <c r="E50" i="1"/>
  <c r="G169" i="1"/>
  <c r="D170" i="1"/>
  <c r="E169" i="1"/>
  <c r="F169" i="1"/>
  <c r="H169" i="1"/>
  <c r="I169" i="1" s="1"/>
  <c r="E49" i="1" l="1"/>
  <c r="F50" i="1"/>
  <c r="H50" i="1" s="1"/>
  <c r="G170" i="1"/>
  <c r="E170" i="1"/>
  <c r="F170" i="1" s="1"/>
  <c r="D171" i="1"/>
  <c r="E48" i="1" l="1"/>
  <c r="E47" i="1" s="1"/>
  <c r="F49" i="1"/>
  <c r="H49" i="1" s="1"/>
  <c r="H170" i="1"/>
  <c r="I170" i="1" s="1"/>
  <c r="D172" i="1"/>
  <c r="G171" i="1"/>
  <c r="E171" i="1"/>
  <c r="F171" i="1" s="1"/>
  <c r="H171" i="1" s="1"/>
  <c r="I171" i="1" s="1"/>
  <c r="F48" i="1" l="1"/>
  <c r="H48" i="1" s="1"/>
  <c r="F47" i="1"/>
  <c r="H47" i="1" s="1"/>
  <c r="E46" i="1"/>
  <c r="E172" i="1"/>
  <c r="F172" i="1" s="1"/>
  <c r="G172" i="1"/>
  <c r="D173" i="1"/>
  <c r="H172" i="1" l="1"/>
  <c r="I172" i="1" s="1"/>
  <c r="E45" i="1"/>
  <c r="F46" i="1"/>
  <c r="H46" i="1" s="1"/>
  <c r="D174" i="1"/>
  <c r="G173" i="1"/>
  <c r="E173" i="1"/>
  <c r="F173" i="1" s="1"/>
  <c r="E44" i="1" l="1"/>
  <c r="F45" i="1"/>
  <c r="H45" i="1" s="1"/>
  <c r="H173" i="1"/>
  <c r="I173" i="1" s="1"/>
  <c r="E174" i="1"/>
  <c r="F174" i="1" s="1"/>
  <c r="G174" i="1"/>
  <c r="H174" i="1" s="1"/>
  <c r="I174" i="1" s="1"/>
  <c r="D175" i="1"/>
  <c r="F44" i="1" l="1"/>
  <c r="H44" i="1" s="1"/>
  <c r="E43" i="1"/>
  <c r="D176" i="1"/>
  <c r="G175" i="1"/>
  <c r="E175" i="1"/>
  <c r="F175" i="1" s="1"/>
  <c r="H175" i="1" s="1"/>
  <c r="I175" i="1" s="1"/>
  <c r="F43" i="1" l="1"/>
  <c r="H43" i="1" s="1"/>
  <c r="E42" i="1"/>
  <c r="E176" i="1"/>
  <c r="G176" i="1"/>
  <c r="F176" i="1"/>
  <c r="D177" i="1"/>
  <c r="H176" i="1" l="1"/>
  <c r="I176" i="1" s="1"/>
  <c r="F42" i="1"/>
  <c r="H42" i="1" s="1"/>
  <c r="E41" i="1"/>
  <c r="D178" i="1"/>
  <c r="G177" i="1"/>
  <c r="E177" i="1"/>
  <c r="F177" i="1" s="1"/>
  <c r="F41" i="1" l="1"/>
  <c r="H41" i="1" s="1"/>
  <c r="E40" i="1"/>
  <c r="H177" i="1"/>
  <c r="I177" i="1" s="1"/>
  <c r="D179" i="1"/>
  <c r="E178" i="1"/>
  <c r="F178" i="1" s="1"/>
  <c r="H178" i="1" s="1"/>
  <c r="I178" i="1" s="1"/>
  <c r="G178" i="1"/>
  <c r="F40" i="1" l="1"/>
  <c r="H40" i="1" s="1"/>
  <c r="E39" i="1"/>
  <c r="E179" i="1"/>
  <c r="F179" i="1" s="1"/>
  <c r="D180" i="1"/>
  <c r="G179" i="1"/>
  <c r="H179" i="1" s="1"/>
  <c r="I179" i="1" s="1"/>
  <c r="F39" i="1" l="1"/>
  <c r="H39" i="1" s="1"/>
  <c r="E38" i="1"/>
  <c r="G180" i="1"/>
  <c r="E180" i="1"/>
  <c r="F180" i="1" s="1"/>
  <c r="D181" i="1"/>
  <c r="H180" i="1" l="1"/>
  <c r="I180" i="1" s="1"/>
  <c r="F38" i="1"/>
  <c r="H38" i="1" s="1"/>
  <c r="E37" i="1"/>
  <c r="D182" i="1"/>
  <c r="G181" i="1"/>
  <c r="E181" i="1"/>
  <c r="F181" i="1" s="1"/>
  <c r="F37" i="1" l="1"/>
  <c r="H37" i="1" s="1"/>
  <c r="E36" i="1"/>
  <c r="H181" i="1"/>
  <c r="I181" i="1" s="1"/>
  <c r="D183" i="1"/>
  <c r="G182" i="1"/>
  <c r="H182" i="1" s="1"/>
  <c r="E182" i="1"/>
  <c r="F182" i="1" s="1"/>
  <c r="I182" i="1" l="1"/>
  <c r="F36" i="1"/>
  <c r="H36" i="1" s="1"/>
  <c r="E35" i="1"/>
  <c r="E183" i="1"/>
  <c r="D184" i="1"/>
  <c r="F183" i="1"/>
  <c r="G183" i="1"/>
  <c r="H183" i="1" s="1"/>
  <c r="I183" i="1" s="1"/>
  <c r="E34" i="1" l="1"/>
  <c r="F35" i="1"/>
  <c r="H35" i="1" s="1"/>
  <c r="D185" i="1"/>
  <c r="E184" i="1"/>
  <c r="F184" i="1" s="1"/>
  <c r="G184" i="1"/>
  <c r="H184" i="1" l="1"/>
  <c r="I184" i="1" s="1"/>
  <c r="F34" i="1"/>
  <c r="H34" i="1" s="1"/>
  <c r="E33" i="1"/>
  <c r="G185" i="1"/>
  <c r="D186" i="1"/>
  <c r="E185" i="1"/>
  <c r="F185" i="1"/>
  <c r="H185" i="1"/>
  <c r="I185" i="1" s="1"/>
  <c r="F33" i="1" l="1"/>
  <c r="H33" i="1" s="1"/>
  <c r="E32" i="1"/>
  <c r="D187" i="1"/>
  <c r="G186" i="1"/>
  <c r="E186" i="1"/>
  <c r="F186" i="1" s="1"/>
  <c r="H186" i="1" s="1"/>
  <c r="I186" i="1" s="1"/>
  <c r="F32" i="1" l="1"/>
  <c r="H32" i="1" s="1"/>
  <c r="E31" i="1"/>
  <c r="E187" i="1"/>
  <c r="D188" i="1"/>
  <c r="F187" i="1"/>
  <c r="H187" i="1"/>
  <c r="I187" i="1" s="1"/>
  <c r="G187" i="1"/>
  <c r="E30" i="1" l="1"/>
  <c r="F31" i="1"/>
  <c r="H31" i="1" s="1"/>
  <c r="D189" i="1"/>
  <c r="G188" i="1"/>
  <c r="E188" i="1"/>
  <c r="F188" i="1" s="1"/>
  <c r="H188" i="1" l="1"/>
  <c r="I188" i="1" s="1"/>
  <c r="F30" i="1"/>
  <c r="H30" i="1" s="1"/>
  <c r="E29" i="1"/>
  <c r="G189" i="1"/>
  <c r="D190" i="1"/>
  <c r="E189" i="1"/>
  <c r="F189" i="1" s="1"/>
  <c r="H189" i="1" s="1"/>
  <c r="I189" i="1" s="1"/>
  <c r="E28" i="1" l="1"/>
  <c r="F29" i="1"/>
  <c r="H29" i="1" s="1"/>
  <c r="D191" i="1"/>
  <c r="G190" i="1"/>
  <c r="H190" i="1" s="1"/>
  <c r="I190" i="1" s="1"/>
  <c r="E190" i="1"/>
  <c r="F190" i="1" s="1"/>
  <c r="F28" i="1" l="1"/>
  <c r="H28" i="1" s="1"/>
  <c r="E27" i="1"/>
  <c r="E191" i="1"/>
  <c r="D192" i="1"/>
  <c r="F191" i="1"/>
  <c r="H191" i="1" s="1"/>
  <c r="I191" i="1" s="1"/>
  <c r="G191" i="1"/>
  <c r="F27" i="1" l="1"/>
  <c r="H27" i="1" s="1"/>
  <c r="E26" i="1"/>
  <c r="E192" i="1"/>
  <c r="F192" i="1" s="1"/>
  <c r="D193" i="1"/>
  <c r="G192" i="1"/>
  <c r="H192" i="1" l="1"/>
  <c r="I192" i="1" s="1"/>
  <c r="F26" i="1"/>
  <c r="H26" i="1" s="1"/>
  <c r="E25" i="1"/>
  <c r="G193" i="1"/>
  <c r="D194" i="1"/>
  <c r="F193" i="1"/>
  <c r="E193" i="1"/>
  <c r="H193" i="1"/>
  <c r="I193" i="1" s="1"/>
  <c r="E24" i="1" l="1"/>
  <c r="F25" i="1"/>
  <c r="H25" i="1" s="1"/>
  <c r="D195" i="1"/>
  <c r="G194" i="1"/>
  <c r="E194" i="1"/>
  <c r="F194" i="1" s="1"/>
  <c r="H194" i="1" l="1"/>
  <c r="I194" i="1" s="1"/>
  <c r="F24" i="1"/>
  <c r="H24" i="1" s="1"/>
  <c r="E23" i="1"/>
  <c r="E195" i="1"/>
  <c r="F195" i="1" s="1"/>
  <c r="D196" i="1"/>
  <c r="G195" i="1"/>
  <c r="H195" i="1" s="1"/>
  <c r="I195" i="1" s="1"/>
  <c r="E22" i="1" l="1"/>
  <c r="F23" i="1"/>
  <c r="H23" i="1" s="1"/>
  <c r="D197" i="1"/>
  <c r="G196" i="1"/>
  <c r="E196" i="1"/>
  <c r="F196" i="1" s="1"/>
  <c r="H196" i="1" l="1"/>
  <c r="I196" i="1" s="1"/>
  <c r="F22" i="1"/>
  <c r="H22" i="1" s="1"/>
  <c r="E21" i="1"/>
  <c r="G197" i="1"/>
  <c r="D198" i="1"/>
  <c r="E197" i="1"/>
  <c r="F197" i="1" s="1"/>
  <c r="H197" i="1" s="1"/>
  <c r="I197" i="1" s="1"/>
  <c r="E20" i="1" l="1"/>
  <c r="F21" i="1"/>
  <c r="H21" i="1" s="1"/>
  <c r="D199" i="1"/>
  <c r="G198" i="1"/>
  <c r="E198" i="1"/>
  <c r="F198" i="1" s="1"/>
  <c r="H198" i="1" l="1"/>
  <c r="I198" i="1" s="1"/>
  <c r="E19" i="1"/>
  <c r="F20" i="1"/>
  <c r="H20" i="1" s="1"/>
  <c r="E199" i="1"/>
  <c r="D200" i="1"/>
  <c r="F199" i="1"/>
  <c r="G199" i="1"/>
  <c r="H199" i="1" s="1"/>
  <c r="I199" i="1" s="1"/>
  <c r="E18" i="1" l="1"/>
  <c r="F19" i="1"/>
  <c r="H19" i="1" s="1"/>
  <c r="D201" i="1"/>
  <c r="E200" i="1"/>
  <c r="F200" i="1" s="1"/>
  <c r="G200" i="1"/>
  <c r="H200" i="1" l="1"/>
  <c r="I200" i="1" s="1"/>
  <c r="F18" i="1"/>
  <c r="H18" i="1" s="1"/>
  <c r="E17" i="1"/>
  <c r="D202" i="1"/>
  <c r="G201" i="1"/>
  <c r="E201" i="1"/>
  <c r="F201" i="1" s="1"/>
  <c r="H201" i="1" s="1"/>
  <c r="I201" i="1" s="1"/>
  <c r="E16" i="1" l="1"/>
  <c r="F17" i="1"/>
  <c r="H17" i="1" s="1"/>
  <c r="D203" i="1"/>
  <c r="G202" i="1"/>
  <c r="E202" i="1"/>
  <c r="F202" i="1" s="1"/>
  <c r="H202" i="1" l="1"/>
  <c r="I202" i="1" s="1"/>
  <c r="F16" i="1"/>
  <c r="H16" i="1" s="1"/>
  <c r="E15" i="1"/>
  <c r="E203" i="1"/>
  <c r="F203" i="1" s="1"/>
  <c r="H203" i="1" s="1"/>
  <c r="I203" i="1" s="1"/>
  <c r="D204" i="1"/>
  <c r="G203" i="1"/>
  <c r="E14" i="1" l="1"/>
  <c r="F15" i="1"/>
  <c r="H15" i="1" s="1"/>
  <c r="D205" i="1"/>
  <c r="G204" i="1"/>
  <c r="E204" i="1"/>
  <c r="F204" i="1" s="1"/>
  <c r="H204" i="1" l="1"/>
  <c r="I204" i="1" s="1"/>
  <c r="F14" i="1"/>
  <c r="H14" i="1" s="1"/>
  <c r="E13" i="1"/>
  <c r="G205" i="1"/>
  <c r="D206" i="1"/>
  <c r="E205" i="1"/>
  <c r="F205" i="1" s="1"/>
  <c r="H205" i="1" s="1"/>
  <c r="I205" i="1" s="1"/>
  <c r="E12" i="1" l="1"/>
  <c r="F13" i="1"/>
  <c r="H13" i="1" s="1"/>
  <c r="G206" i="1"/>
  <c r="D207" i="1"/>
  <c r="E206" i="1"/>
  <c r="F206" i="1" s="1"/>
  <c r="H206" i="1" l="1"/>
  <c r="I206" i="1" s="1"/>
  <c r="F12" i="1"/>
  <c r="H12" i="1" s="1"/>
  <c r="E11" i="1"/>
  <c r="E207" i="1"/>
  <c r="D208" i="1"/>
  <c r="F207" i="1"/>
  <c r="G207" i="1"/>
  <c r="H207" i="1" s="1"/>
  <c r="I207" i="1" s="1"/>
  <c r="E10" i="1" l="1"/>
  <c r="F11" i="1"/>
  <c r="H11" i="1" s="1"/>
  <c r="D209" i="1"/>
  <c r="E208" i="1"/>
  <c r="F208" i="1"/>
  <c r="G208" i="1"/>
  <c r="H208" i="1" s="1"/>
  <c r="I208" i="1" s="1"/>
  <c r="F10" i="1" l="1"/>
  <c r="H10" i="1" s="1"/>
  <c r="E9" i="1"/>
  <c r="G209" i="1"/>
  <c r="E209" i="1"/>
  <c r="F209" i="1"/>
  <c r="D210" i="1"/>
  <c r="H209" i="1"/>
  <c r="I209" i="1" s="1"/>
  <c r="E8" i="1" l="1"/>
  <c r="F9" i="1"/>
  <c r="H9" i="1" s="1"/>
  <c r="D211" i="1"/>
  <c r="G210" i="1"/>
  <c r="E210" i="1"/>
  <c r="F210" i="1" s="1"/>
  <c r="H210" i="1" s="1"/>
  <c r="I210" i="1" s="1"/>
  <c r="F8" i="1" l="1"/>
  <c r="H8" i="1" s="1"/>
  <c r="E7" i="1"/>
  <c r="E211" i="1"/>
  <c r="F211" i="1" s="1"/>
  <c r="H211" i="1" s="1"/>
  <c r="I211" i="1" s="1"/>
  <c r="G211" i="1"/>
  <c r="D212" i="1"/>
  <c r="E6" i="1" l="1"/>
  <c r="F7" i="1"/>
  <c r="H7" i="1" s="1"/>
  <c r="E212" i="1"/>
  <c r="F212" i="1" s="1"/>
  <c r="D213" i="1"/>
  <c r="G212" i="1"/>
  <c r="H212" i="1" l="1"/>
  <c r="I212" i="1" s="1"/>
  <c r="F6" i="1"/>
  <c r="H6" i="1" s="1"/>
  <c r="E5" i="1"/>
  <c r="D214" i="1"/>
  <c r="G213" i="1"/>
  <c r="E213" i="1"/>
  <c r="F213" i="1" s="1"/>
  <c r="E4" i="1" l="1"/>
  <c r="F4" i="1" s="1"/>
  <c r="F5" i="1"/>
  <c r="H213" i="1"/>
  <c r="I213" i="1" s="1"/>
  <c r="D215" i="1"/>
  <c r="G214" i="1"/>
  <c r="E214" i="1"/>
  <c r="F214" i="1" s="1"/>
  <c r="H214" i="1" l="1"/>
  <c r="I214" i="1" s="1"/>
  <c r="E215" i="1"/>
  <c r="F215" i="1" s="1"/>
  <c r="H215" i="1" s="1"/>
  <c r="I215" i="1" s="1"/>
  <c r="D216" i="1"/>
  <c r="G215" i="1"/>
  <c r="D217" i="1" l="1"/>
  <c r="G216" i="1"/>
  <c r="E216" i="1"/>
  <c r="F216" i="1" s="1"/>
  <c r="H216" i="1" l="1"/>
  <c r="D218" i="1"/>
  <c r="G217" i="1"/>
  <c r="F217" i="1"/>
  <c r="E217" i="1"/>
  <c r="H217" i="1"/>
  <c r="I217" i="1" s="1"/>
  <c r="I216" i="1" l="1"/>
  <c r="D219" i="1"/>
  <c r="G218" i="1"/>
  <c r="E218" i="1"/>
  <c r="F218" i="1" s="1"/>
  <c r="H218" i="1" s="1"/>
  <c r="I218" i="1" s="1"/>
  <c r="E219" i="1" l="1"/>
  <c r="F219" i="1" s="1"/>
  <c r="G219" i="1"/>
  <c r="H219" i="1" s="1"/>
  <c r="D220" i="1"/>
  <c r="I219" i="1" l="1"/>
  <c r="E220" i="1"/>
  <c r="G220" i="1"/>
  <c r="D221" i="1"/>
  <c r="F220" i="1"/>
  <c r="H220" i="1" l="1"/>
  <c r="D222" i="1"/>
  <c r="E221" i="1"/>
  <c r="F221" i="1" s="1"/>
  <c r="H221" i="1" s="1"/>
  <c r="I221" i="1" s="1"/>
  <c r="G221" i="1"/>
  <c r="I220" i="1" l="1"/>
  <c r="D223" i="1"/>
  <c r="E222" i="1"/>
  <c r="F222" i="1"/>
  <c r="G222" i="1"/>
  <c r="H222" i="1" s="1"/>
  <c r="I222" i="1" s="1"/>
  <c r="E223" i="1" l="1"/>
  <c r="F223" i="1" s="1"/>
  <c r="D224" i="1"/>
  <c r="G223" i="1"/>
  <c r="H223" i="1" s="1"/>
  <c r="I223" i="1" s="1"/>
  <c r="D225" i="1" l="1"/>
  <c r="G224" i="1"/>
  <c r="E224" i="1"/>
  <c r="F224" i="1"/>
  <c r="H224" i="1" l="1"/>
  <c r="I224" i="1" s="1"/>
  <c r="G225" i="1"/>
  <c r="E225" i="1"/>
  <c r="D226" i="1"/>
  <c r="F225" i="1"/>
  <c r="H225" i="1" s="1"/>
  <c r="I225" i="1" s="1"/>
  <c r="E226" i="1" l="1"/>
  <c r="F226" i="1" s="1"/>
  <c r="D227" i="1"/>
  <c r="G226" i="1"/>
  <c r="H226" i="1" s="1"/>
  <c r="I226" i="1" s="1"/>
  <c r="E227" i="1" l="1"/>
  <c r="G227" i="1"/>
  <c r="F227" i="1"/>
  <c r="H227" i="1" s="1"/>
  <c r="I227" i="1" s="1"/>
  <c r="D228" i="1"/>
  <c r="D229" i="1" l="1"/>
  <c r="G228" i="1"/>
  <c r="F228" i="1"/>
  <c r="H228" i="1" s="1"/>
  <c r="I228" i="1" s="1"/>
  <c r="E228" i="1"/>
  <c r="D230" i="1" l="1"/>
  <c r="G229" i="1"/>
  <c r="E229" i="1"/>
  <c r="F229" i="1" s="1"/>
  <c r="H229" i="1" l="1"/>
  <c r="I229" i="1" s="1"/>
  <c r="D231" i="1"/>
  <c r="G230" i="1"/>
  <c r="E230" i="1"/>
  <c r="F230" i="1" s="1"/>
  <c r="H230" i="1" l="1"/>
  <c r="I230" i="1" s="1"/>
  <c r="E231" i="1"/>
  <c r="D232" i="1"/>
  <c r="F231" i="1"/>
  <c r="H231" i="1" s="1"/>
  <c r="I231" i="1" s="1"/>
  <c r="G231" i="1"/>
  <c r="D233" i="1" l="1"/>
  <c r="E232" i="1"/>
  <c r="F232" i="1"/>
  <c r="H232" i="1" s="1"/>
  <c r="I232" i="1" s="1"/>
  <c r="G232" i="1"/>
  <c r="D234" i="1" l="1"/>
  <c r="G233" i="1"/>
  <c r="E233" i="1"/>
  <c r="F233" i="1" s="1"/>
  <c r="H233" i="1" s="1"/>
  <c r="I233" i="1" s="1"/>
  <c r="D235" i="1" l="1"/>
  <c r="G234" i="1"/>
  <c r="E234" i="1"/>
  <c r="F234" i="1" s="1"/>
  <c r="H234" i="1" l="1"/>
  <c r="I234" i="1" s="1"/>
  <c r="E235" i="1"/>
  <c r="F235" i="1"/>
  <c r="G235" i="1"/>
  <c r="H235" i="1" s="1"/>
  <c r="I235" i="1" s="1"/>
  <c r="D236" i="1"/>
  <c r="D237" i="1" l="1"/>
  <c r="E236" i="1"/>
  <c r="F236" i="1"/>
  <c r="H236" i="1" s="1"/>
  <c r="I236" i="1" s="1"/>
  <c r="G236" i="1"/>
  <c r="D238" i="1" l="1"/>
  <c r="G237" i="1"/>
  <c r="E237" i="1"/>
  <c r="F237" i="1" s="1"/>
  <c r="H237" i="1" s="1"/>
  <c r="I237" i="1" s="1"/>
  <c r="D239" i="1" l="1"/>
  <c r="E238" i="1"/>
  <c r="F238" i="1" s="1"/>
  <c r="G238" i="1"/>
  <c r="H238" i="1" s="1"/>
  <c r="I238" i="1" s="1"/>
  <c r="E239" i="1" l="1"/>
  <c r="F239" i="1" s="1"/>
  <c r="H239" i="1" s="1"/>
  <c r="I239" i="1" s="1"/>
  <c r="D240" i="1"/>
  <c r="G239" i="1"/>
  <c r="D241" i="1" l="1"/>
  <c r="E240" i="1"/>
  <c r="F240" i="1" s="1"/>
  <c r="G240" i="1"/>
  <c r="H240" i="1" l="1"/>
  <c r="I240" i="1" s="1"/>
  <c r="G241" i="1"/>
  <c r="E241" i="1"/>
  <c r="D242" i="1"/>
  <c r="F241" i="1"/>
  <c r="H241" i="1" s="1"/>
  <c r="I241" i="1" s="1"/>
  <c r="D243" i="1" l="1"/>
  <c r="E242" i="1"/>
  <c r="F242" i="1" s="1"/>
  <c r="G242" i="1"/>
  <c r="H242" i="1" s="1"/>
  <c r="I242" i="1" s="1"/>
  <c r="E243" i="1" l="1"/>
  <c r="F243" i="1" s="1"/>
  <c r="D244" i="1"/>
  <c r="G243" i="1"/>
  <c r="H243" i="1" s="1"/>
  <c r="I243" i="1" s="1"/>
  <c r="D245" i="1" l="1"/>
  <c r="G244" i="1"/>
  <c r="E244" i="1"/>
  <c r="F244" i="1"/>
  <c r="H244" i="1" l="1"/>
  <c r="I244" i="1" s="1"/>
  <c r="G245" i="1"/>
  <c r="D246" i="1"/>
  <c r="E245" i="1"/>
  <c r="F245" i="1"/>
  <c r="H245" i="1" s="1"/>
  <c r="I245" i="1" s="1"/>
  <c r="F246" i="1" l="1"/>
  <c r="E246" i="1"/>
  <c r="D247" i="1"/>
  <c r="G246" i="1"/>
  <c r="H246" i="1" s="1"/>
  <c r="I246" i="1" s="1"/>
  <c r="E247" i="1" l="1"/>
  <c r="F247" i="1" s="1"/>
  <c r="D248" i="1"/>
  <c r="G247" i="1"/>
  <c r="H247" i="1" s="1"/>
  <c r="I247" i="1" s="1"/>
  <c r="D249" i="1" l="1"/>
  <c r="E248" i="1"/>
  <c r="F248" i="1" s="1"/>
  <c r="G248" i="1"/>
  <c r="H248" i="1" l="1"/>
  <c r="I248" i="1" s="1"/>
  <c r="G249" i="1"/>
  <c r="E249" i="1"/>
  <c r="D250" i="1"/>
  <c r="F249" i="1"/>
  <c r="H249" i="1" s="1"/>
  <c r="I249" i="1" s="1"/>
  <c r="D251" i="1" l="1"/>
  <c r="E250" i="1"/>
  <c r="F250" i="1" s="1"/>
  <c r="G250" i="1"/>
  <c r="H250" i="1" l="1"/>
  <c r="I250" i="1" s="1"/>
  <c r="E251" i="1"/>
  <c r="D252" i="1"/>
  <c r="F251" i="1"/>
  <c r="H251" i="1" s="1"/>
  <c r="I251" i="1" s="1"/>
  <c r="G251" i="1"/>
  <c r="D253" i="1" l="1"/>
  <c r="G252" i="1"/>
  <c r="H252" i="1" s="1"/>
  <c r="I252" i="1" s="1"/>
  <c r="E252" i="1"/>
  <c r="F252" i="1" s="1"/>
  <c r="G253" i="1" l="1"/>
  <c r="E253" i="1"/>
  <c r="D254" i="1"/>
  <c r="F253" i="1"/>
  <c r="H253" i="1" s="1"/>
  <c r="I253" i="1" s="1"/>
  <c r="D255" i="1" l="1"/>
  <c r="E254" i="1"/>
  <c r="F254" i="1" s="1"/>
  <c r="G254" i="1"/>
  <c r="H254" i="1" l="1"/>
  <c r="I254" i="1" s="1"/>
  <c r="E255" i="1"/>
  <c r="F255" i="1" s="1"/>
  <c r="D256" i="1"/>
  <c r="G255" i="1"/>
  <c r="H255" i="1" s="1"/>
  <c r="I255" i="1" s="1"/>
  <c r="D257" i="1" l="1"/>
  <c r="E256" i="1"/>
  <c r="F256" i="1" s="1"/>
  <c r="G256" i="1"/>
  <c r="H256" i="1" l="1"/>
  <c r="I256" i="1" s="1"/>
  <c r="G257" i="1"/>
  <c r="E257" i="1"/>
  <c r="D258" i="1"/>
  <c r="F257" i="1"/>
  <c r="H257" i="1" s="1"/>
  <c r="I257" i="1" s="1"/>
  <c r="D259" i="1" l="1"/>
  <c r="E258" i="1"/>
  <c r="F258" i="1" s="1"/>
  <c r="G258" i="1"/>
  <c r="H258" i="1" s="1"/>
  <c r="I258" i="1" s="1"/>
  <c r="E259" i="1" l="1"/>
  <c r="F259" i="1" s="1"/>
  <c r="D260" i="1"/>
  <c r="G259" i="1"/>
  <c r="H259" i="1" s="1"/>
  <c r="I259" i="1" s="1"/>
  <c r="D261" i="1" l="1"/>
  <c r="G260" i="1"/>
  <c r="E260" i="1"/>
  <c r="F260" i="1" s="1"/>
  <c r="H260" i="1" l="1"/>
  <c r="I260" i="1" s="1"/>
  <c r="E261" i="1"/>
  <c r="H261" i="1"/>
  <c r="G261" i="1"/>
  <c r="D262" i="1"/>
  <c r="F261" i="1"/>
  <c r="I261" i="1"/>
  <c r="E262" i="1" l="1"/>
  <c r="H262" i="1"/>
  <c r="G262" i="1"/>
  <c r="D263" i="1"/>
  <c r="F262" i="1"/>
  <c r="I262" i="1"/>
  <c r="D264" i="1" l="1"/>
  <c r="F263" i="1"/>
  <c r="E263" i="1"/>
  <c r="G263" i="1"/>
  <c r="H263" i="1" s="1"/>
  <c r="I263" i="1" s="1"/>
  <c r="D265" i="1" l="1"/>
  <c r="E264" i="1"/>
  <c r="F264" i="1" s="1"/>
  <c r="H264" i="1" s="1"/>
  <c r="I264" i="1" s="1"/>
  <c r="G264" i="1"/>
  <c r="G265" i="1" l="1"/>
  <c r="D266" i="1"/>
  <c r="E265" i="1"/>
  <c r="F265" i="1"/>
  <c r="H265" i="1" s="1"/>
  <c r="I265" i="1" s="1"/>
  <c r="E266" i="1" l="1"/>
  <c r="F266" i="1" s="1"/>
  <c r="D267" i="1"/>
  <c r="G266" i="1"/>
  <c r="H266" i="1" s="1"/>
  <c r="I266" i="1" s="1"/>
  <c r="D268" i="1" l="1"/>
  <c r="F267" i="1"/>
  <c r="E267" i="1"/>
  <c r="G267" i="1"/>
  <c r="H267" i="1"/>
  <c r="I267" i="1" s="1"/>
  <c r="D269" i="1" l="1"/>
  <c r="G268" i="1"/>
  <c r="E268" i="1"/>
  <c r="F268" i="1" s="1"/>
  <c r="H268" i="1" l="1"/>
  <c r="I268" i="1" s="1"/>
  <c r="D270" i="1"/>
  <c r="G269" i="1"/>
  <c r="H269" i="1" s="1"/>
  <c r="I269" i="1" s="1"/>
  <c r="E269" i="1"/>
  <c r="F269" i="1" s="1"/>
  <c r="E270" i="1" l="1"/>
  <c r="F270" i="1" s="1"/>
  <c r="D271" i="1"/>
  <c r="G270" i="1"/>
  <c r="H270" i="1" l="1"/>
  <c r="I270" i="1" s="1"/>
  <c r="D272" i="1"/>
  <c r="F271" i="1"/>
  <c r="E271" i="1"/>
  <c r="G271" i="1"/>
  <c r="H271" i="1" s="1"/>
  <c r="I271" i="1" s="1"/>
  <c r="D273" i="1" l="1"/>
  <c r="E272" i="1"/>
  <c r="F272" i="1" s="1"/>
  <c r="H272" i="1" s="1"/>
  <c r="I272" i="1" s="1"/>
  <c r="G272" i="1"/>
  <c r="D274" i="1" l="1"/>
  <c r="G273" i="1"/>
  <c r="H273" i="1" s="1"/>
  <c r="I273" i="1" s="1"/>
  <c r="E273" i="1"/>
  <c r="F273" i="1"/>
  <c r="E274" i="1" l="1"/>
  <c r="F274" i="1" s="1"/>
  <c r="D275" i="1"/>
  <c r="G274" i="1"/>
  <c r="H274" i="1" s="1"/>
  <c r="I274" i="1" s="1"/>
  <c r="D276" i="1" l="1"/>
  <c r="F275" i="1"/>
  <c r="E275" i="1"/>
  <c r="G275" i="1"/>
  <c r="H275" i="1"/>
  <c r="I275" i="1" s="1"/>
  <c r="D277" i="1" l="1"/>
  <c r="E276" i="1"/>
  <c r="F276" i="1" s="1"/>
  <c r="G276" i="1"/>
  <c r="H276" i="1" l="1"/>
  <c r="I276" i="1" s="1"/>
  <c r="D278" i="1"/>
  <c r="G277" i="1"/>
  <c r="H277" i="1" s="1"/>
  <c r="I277" i="1" s="1"/>
  <c r="E277" i="1"/>
  <c r="F277" i="1" s="1"/>
  <c r="E278" i="1" l="1"/>
  <c r="G278" i="1"/>
  <c r="D279" i="1"/>
  <c r="F278" i="1"/>
  <c r="H278" i="1" l="1"/>
  <c r="I278" i="1" s="1"/>
  <c r="D280" i="1"/>
  <c r="F279" i="1"/>
  <c r="E279" i="1"/>
  <c r="G279" i="1"/>
  <c r="H279" i="1" s="1"/>
  <c r="I279" i="1" s="1"/>
  <c r="D281" i="1" l="1"/>
  <c r="E280" i="1"/>
  <c r="F280" i="1" s="1"/>
  <c r="G280" i="1"/>
  <c r="H280" i="1" l="1"/>
  <c r="I280" i="1" s="1"/>
  <c r="G281" i="1"/>
  <c r="D282" i="1"/>
  <c r="E281" i="1"/>
  <c r="F281" i="1"/>
  <c r="H281" i="1" s="1"/>
  <c r="I281" i="1" s="1"/>
  <c r="D283" i="1" l="1"/>
  <c r="E282" i="1"/>
  <c r="F282" i="1" s="1"/>
  <c r="G282" i="1"/>
  <c r="H282" i="1" l="1"/>
  <c r="I282" i="1" s="1"/>
  <c r="E283" i="1"/>
  <c r="F283" i="1" s="1"/>
  <c r="G283" i="1"/>
  <c r="D284" i="1"/>
  <c r="H283" i="1" l="1"/>
  <c r="I283" i="1" s="1"/>
  <c r="E284" i="1"/>
  <c r="F284" i="1" s="1"/>
  <c r="D285" i="1"/>
  <c r="G284" i="1"/>
  <c r="H284" i="1" l="1"/>
  <c r="I284" i="1" s="1"/>
  <c r="D286" i="1"/>
  <c r="G285" i="1"/>
  <c r="H285" i="1" s="1"/>
  <c r="I285" i="1" s="1"/>
  <c r="E285" i="1"/>
  <c r="F285" i="1" s="1"/>
  <c r="E286" i="1" l="1"/>
  <c r="F286" i="1"/>
  <c r="D287" i="1"/>
  <c r="G286" i="1"/>
  <c r="H286" i="1" s="1"/>
  <c r="I286" i="1" s="1"/>
  <c r="D288" i="1" l="1"/>
  <c r="F287" i="1"/>
  <c r="E287" i="1"/>
  <c r="G287" i="1"/>
  <c r="H287" i="1" s="1"/>
  <c r="I287" i="1" s="1"/>
  <c r="D289" i="1" l="1"/>
  <c r="F288" i="1"/>
  <c r="E288" i="1"/>
  <c r="G288" i="1"/>
  <c r="H288" i="1" s="1"/>
  <c r="I288" i="1" s="1"/>
  <c r="D290" i="1" l="1"/>
  <c r="G289" i="1"/>
  <c r="H289" i="1" s="1"/>
  <c r="I289" i="1" s="1"/>
  <c r="E289" i="1"/>
  <c r="F289" i="1"/>
  <c r="D291" i="1" l="1"/>
  <c r="E290" i="1"/>
  <c r="F290" i="1" s="1"/>
  <c r="G290" i="1"/>
  <c r="H290" i="1" l="1"/>
  <c r="I290" i="1" s="1"/>
  <c r="E291" i="1"/>
  <c r="F291" i="1" s="1"/>
  <c r="G291" i="1"/>
  <c r="D292" i="1"/>
  <c r="H291" i="1" l="1"/>
  <c r="I291" i="1" s="1"/>
  <c r="D293" i="1"/>
  <c r="E292" i="1"/>
  <c r="F292" i="1" s="1"/>
  <c r="H292" i="1" s="1"/>
  <c r="I292" i="1" s="1"/>
  <c r="G292" i="1"/>
  <c r="D294" i="1" l="1"/>
  <c r="G293" i="1"/>
  <c r="H293" i="1" s="1"/>
  <c r="I293" i="1" s="1"/>
  <c r="E293" i="1"/>
  <c r="F293" i="1" s="1"/>
  <c r="E294" i="1" l="1"/>
  <c r="F294" i="1" s="1"/>
  <c r="D295" i="1"/>
  <c r="G294" i="1"/>
  <c r="H294" i="1" l="1"/>
  <c r="I294" i="1" s="1"/>
  <c r="D296" i="1"/>
  <c r="F295" i="1"/>
  <c r="E295" i="1"/>
  <c r="G295" i="1"/>
  <c r="H295" i="1" s="1"/>
  <c r="I295" i="1" s="1"/>
  <c r="E296" i="1" l="1"/>
  <c r="F296" i="1" s="1"/>
  <c r="G296" i="1"/>
  <c r="H296" i="1" l="1"/>
  <c r="I296" i="1" l="1"/>
  <c r="I30" i="1" l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H5" i="1"/>
  <c r="H4" i="1"/>
  <c r="D10" i="3" s="1"/>
  <c r="I4" i="1" l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D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HPS</author>
  </authors>
  <commentList>
    <comment ref="D3" authorId="0" shapeId="0" xr:uid="{2D4D3E7E-4773-463D-A096-03D152E216A1}">
      <text>
        <r>
          <rPr>
            <sz val="9"/>
            <color indexed="81"/>
            <rFont val="Tahoma"/>
            <family val="2"/>
          </rPr>
          <t>Recuerde adicionar nuevos periodos de interés en la hoja «Intereses moratorios».</t>
        </r>
      </text>
    </comment>
    <comment ref="B10" authorId="0" shapeId="0" xr:uid="{2E1A213E-B2A0-4DE9-AAFC-E90185A81A07}">
      <text>
        <r>
          <rPr>
            <sz val="9"/>
            <color indexed="81"/>
            <rFont val="Tahoma"/>
            <family val="2"/>
          </rPr>
          <t>Reducción del interés moratorio según los artículos 91 (50%) y 93 (60%) de la ley 2279 de 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HPS</author>
  </authors>
  <commentList>
    <comment ref="B4" authorId="0" shapeId="0" xr:uid="{B3D73DA0-3A5F-408A-B14F-B462E47C3660}">
      <text>
        <r>
          <rPr>
            <sz val="9"/>
            <color indexed="81"/>
            <rFont val="Tahoma"/>
            <family val="2"/>
          </rPr>
          <t>Ingrese el interés corriente para el nuevo periodo al que desea ingresar el interés moratorio.</t>
        </r>
      </text>
    </comment>
    <comment ref="D4" authorId="0" shapeId="0" xr:uid="{AE6C7E8E-0B18-4580-9578-DA3CB659F482}">
      <text>
        <r>
          <rPr>
            <sz val="9"/>
            <color indexed="81"/>
            <rFont val="Tahoma"/>
            <family val="2"/>
          </rPr>
          <t>Este es el nuevo interés moratorio que debe igresar en la Columna D.</t>
        </r>
      </text>
    </comment>
  </commentList>
</comments>
</file>

<file path=xl/sharedStrings.xml><?xml version="1.0" encoding="utf-8"?>
<sst xmlns="http://schemas.openxmlformats.org/spreadsheetml/2006/main" count="39" uniqueCount="35">
  <si>
    <t>Desde</t>
  </si>
  <si>
    <t>Hasta</t>
  </si>
  <si>
    <t>Tasa interés anual aplicable</t>
  </si>
  <si>
    <t>Días</t>
  </si>
  <si>
    <t>Base</t>
  </si>
  <si>
    <t>Intereses</t>
  </si>
  <si>
    <t>Total</t>
  </si>
  <si>
    <t>#</t>
  </si>
  <si>
    <t>Tasas de interés certificadas por la Superintendencia financiera</t>
  </si>
  <si>
    <t>Actualizar tasas con información de la Superintendencia financiera</t>
  </si>
  <si>
    <t>Interés moratorio</t>
  </si>
  <si>
    <t>Tasa de interés certificada</t>
  </si>
  <si>
    <t>Liquidación por periodo</t>
  </si>
  <si>
    <t>Valores liquidados</t>
  </si>
  <si>
    <t>Liquidador de intereses moratorios.</t>
  </si>
  <si>
    <t>Valor adeudado:</t>
  </si>
  <si>
    <t>Fecha en que debió pagar:</t>
  </si>
  <si>
    <t>Fecha en que va a pagar:</t>
  </si>
  <si>
    <t>Días de mora:</t>
  </si>
  <si>
    <t>Tasa de interés a la fecha de pago:</t>
  </si>
  <si>
    <t>Total a pagar:</t>
  </si>
  <si>
    <t>Último periodo  de interés ingresado:</t>
  </si>
  <si>
    <t>Cálculo de la nueva tasa a ingesar en la columna D</t>
  </si>
  <si>
    <t>Sadlo inicial de la deuda</t>
  </si>
  <si>
    <t>{"InputDetection":0,"RecalcMode":0,"Name":"","Flavor":-1,"Edition":0,"CopyProtect":{"IsEnabled":false,"DomainName":""},"HideSscPoweredlogo":false,"AspnetConfig":{"BrowseUrl":"http://localhost/ssc","FileExtension":0},"NodeSecureLoginEnabled":false,"SmartphoneSettings":{"ViewportLock":true,"UseOldViewEngine":false,"EnableZoom":false,"EnableSwipe":false,"HideToolbar":false,"InheritBackgroundColor":false,"CheckboxFlavor":1,"ShowBubble":false},"SmartphoneTheme":1,"Theme":{"BgColor":"#FFFFFFFF","BgImage":"","InputBorderStyle":2,"AppliedTheme":""},"Layout":0,"LayoutSamePagesHeightEnabled":false,"Toolbar":{"Position":1,"IsSubmit":true,"IsPrintSheet":false,"IsPrintAll":true,"IsPrintThis":false,"IsReset":true,"IsUpdate":true},"ConfigureSubmit":{"IsShowCaptcha":false,"IsUseSscWebServer":true,"ReceiverCode":"","IsFreeService":false,"IsAdvanceService":false,"IsSecureEmail":false,"IsDemonstrationService":true,"AfterSuccessfulSubmit":"","AfterFailSubmit":"","AfterCancelWizard":"","IsUseOwnWebServer":false,"OwnWebServerURL":"","OwnWebServerTarget":"","SubmitTarget":0},"IgnoreBgInputCell":false,"ButtonStyle":0,"ResponsiveDesignDisabled":false,"HideLookupRange":false,"BrowserStorageEnabled":false,"RealtimeSyncEnabled":true,"GoogleAnalyticsTrackingId":"","GoogleApiKey":"","ChartSelected":3,"ChartYAxisFixed":false}</t>
  </si>
  <si>
    <t>{"IsHide":false,"HiddenInExcel":false,"SheetId":-1,"Name":"Informe","Guid":"YKB5AA","Index":1,"VisibleRange":"","SheetTheme":{"TabColor":"","BodyColor":"","BodyImage":""},"IsPrintSheet":false}</t>
  </si>
  <si>
    <t>{"IsHide":true,"HiddenInExcel":false,"SheetId":-1,"Name":"Intereses moratorios","Guid":"PE8WX0","Index":2,"VisibleRange":"","SheetTheme":{"TabColor":"","BodyColor":"","BodyImage":""},"IsPrintSheet":false}</t>
  </si>
  <si>
    <t>{"IsHide":true,"HiddenInExcel":false,"SheetId":-1,"Name":"Liquidacion","Guid":"HXCJ4T","Index":3,"VisibleRange":"","SheetTheme":{"TabColor":"","BodyColor":"","BodyImage":""},"IsPrintSheet":false}</t>
  </si>
  <si>
    <t>{"BrowserAndLocation":{"ConversionPath":"C:\\Users\\hp\\Documents\\SpreadsheetConverter","SelectedBrowsers":[]},"SpreadsheetServer":{"Username":"","Password":"","ServerUrl":"","TestUsername":"","TestPassword":""},"ConfigureSubmitDefault":{"Email":"","Free":false,"Advanced":false,"AdvancedSecured":false,"Demo":true},"MessageBubble":{"Close":false,"TopMsg":0},"CustomizeTheme":{"Theme":""},"QrSetting":{"ShowOnConversion":true},"CongratsPage":{"LastOpenedVersion":""},"WordPressPluginSetting":{"IsPluginInstalled":false},"Preferences":{"IsAdvancedSettingModelInitialize":true,"IsCaptchaInitialize":true,"IsNodeSettingInitialize":false,"IsRequiredFieldModalInitialize":true,"IsSubmitDialogModelInitialize":true,"IsToolbarButtonModelInitialize":true,"IsWizardButtonModelInitialize":true,"ReadFromHidden":false,"AdvancedSetting":null,"NodeSetting":{"LoginText":{"LoginButtonText":"Login","PageDescription":"Restricted access only","LoginErrorMessage":"Authentication failed, please check your username and password.","PlaceholderPassword":"password","PlaceholderUsername":"username / email","UserExtraMessage":""}},"Captcha":{"Heading":"Enter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 or invalid.","OkButton":"OK","DDLDefaultRequiredText":"Please Select"},"WizardButton":{"Next":"Next","Previous":"Previous","Cancel":"Cancel","Finish":"Finish"},"ToolbarButton":{"Submit":"Submit","PrintSheet":"Print","PrintAll":"Print All","Reset":"Reset","Update":"Update","Back":"Back","PrintThis":"Print This"},"SubmitDialog":{"SubmitDialogHeading":"Submit Successful.","SubmitDialogDesc":"The form was successfully submitted.","BeforeSubmitDesc":"The form is being submitted.","OfflineHeading":"Save until online","OfflineDesc":"You are currently offline and the submit failed. Do you want to save the submit and send it later when you are online.","OfflineConfirm":"Do you want to save?","OfflineSubmitHeading":"Offline forms submit confirmation","OfflineSubmitDesc":"There are Offline form(s), which are now ready to submit in server.","OfflineSubmitConfirm":"Do you want to submit?","FailOfflineHeading":"Offline Form submit failed","FailOfflineDesc":"Unable to connect to the Internet. Please try submitting the offline forms later in internet connection.","OfflineSubmitWait":"It may take sometime to finish all submits depending on the size of offline forms and internet connection.","OfflineSubmitWaitCounter":"Left","OfflineSubmitError":"Submit error: Please try later."}},"UxPreferences":null}</t>
  </si>
  <si>
    <t>Último periodo ingresado</t>
  </si>
  <si>
    <t>Reducción intereses ley 2277 de 2022</t>
  </si>
  <si>
    <t>Interés moratorio:</t>
  </si>
  <si>
    <t>Tasa de  interes diario:</t>
  </si>
  <si>
    <t>Interés corriente del 
nuevo periodo a ingresar</t>
  </si>
  <si>
    <t>Interés moratorio a ingresar en la columna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</si>
</sst>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&quot;$&quot;\ * #,##0_);_(&quot;$&quot;\ * \(#,##0\);_(&quot;$&quot;\ * &quot;-&quot;??_);_(@_)"/>
    <numFmt numFmtId="168" formatCode="[$-C0A]d\-mmm\-yyyy;@"/>
    <numFmt numFmtId="169" formatCode="0.000000%"/>
    <numFmt numFmtId="172" formatCode="[$-C0A]d\ &quot;de&quot;\ mmmm\ &quot;de&quot;\ yyyy;@"/>
    <numFmt numFmtId="173" formatCode="mmmm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4"/>
      <color rgb="FF00B0F0"/>
      <name val="Calibri"/>
      <family val="2"/>
      <scheme val="minor"/>
    </font>
    <font>
      <b/>
      <sz val="14"/>
      <color theme="2" tint="-0.89999084444715716"/>
      <name val="Calibri"/>
      <family val="2"/>
    </font>
    <font>
      <b/>
      <sz val="2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6"/>
      <color theme="5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6EBF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5"/>
      </left>
      <right/>
      <top style="thin">
        <color indexed="64"/>
      </top>
      <bottom style="thin">
        <color indexed="64"/>
      </bottom>
      <diagonal/>
    </border>
    <border>
      <left style="thin">
        <color theme="5"/>
      </left>
      <right style="thin">
        <color indexed="64"/>
      </right>
      <top style="thin">
        <color indexed="64"/>
      </top>
      <bottom style="thin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  <border>
      <left style="thin">
        <color indexed="64"/>
      </left>
      <right/>
      <top style="thin">
        <color indexed="64"/>
      </top>
      <bottom style="thin">
        <color theme="5"/>
      </bottom>
      <diagonal/>
    </border>
    <border>
      <left style="thin">
        <color theme="5"/>
      </left>
      <right style="thin">
        <color indexed="64"/>
      </right>
      <top style="thin">
        <color indexed="64"/>
      </top>
      <bottom/>
      <diagonal/>
    </border>
    <border>
      <left style="thin">
        <color theme="5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10" fontId="0" fillId="0" borderId="0" xfId="3" applyNumberFormat="1" applyFont="1" applyProtection="1">
      <protection locked="0"/>
    </xf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2" fillId="0" borderId="0" xfId="0" applyFont="1"/>
    <xf numFmtId="0" fontId="5" fillId="8" borderId="1" xfId="2" applyNumberFormat="1" applyFont="1" applyFill="1" applyBorder="1" applyAlignment="1" applyProtection="1">
      <alignment horizontal="center" vertical="center" wrapText="1"/>
    </xf>
    <xf numFmtId="10" fontId="5" fillId="8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8" borderId="0" xfId="0" applyFill="1" applyProtection="1">
      <protection locked="0"/>
    </xf>
    <xf numFmtId="0" fontId="0" fillId="3" borderId="0" xfId="0" applyFill="1"/>
    <xf numFmtId="167" fontId="2" fillId="7" borderId="1" xfId="0" applyNumberFormat="1" applyFont="1" applyFill="1" applyBorder="1" applyAlignment="1">
      <alignment horizontal="center" vertical="center" wrapText="1"/>
    </xf>
    <xf numFmtId="168" fontId="9" fillId="3" borderId="1" xfId="1" applyNumberFormat="1" applyFont="1" applyFill="1" applyBorder="1" applyAlignment="1" applyProtection="1">
      <alignment horizontal="center" vertical="center"/>
    </xf>
    <xf numFmtId="10" fontId="9" fillId="3" borderId="1" xfId="2" applyNumberFormat="1" applyFont="1" applyFill="1" applyBorder="1" applyAlignment="1" applyProtection="1">
      <alignment horizontal="center" vertical="center" wrapText="1"/>
    </xf>
    <xf numFmtId="1" fontId="9" fillId="3" borderId="1" xfId="2" applyNumberFormat="1" applyFont="1" applyFill="1" applyBorder="1" applyAlignment="1" applyProtection="1">
      <alignment horizontal="center" vertical="center" wrapText="1"/>
    </xf>
    <xf numFmtId="167" fontId="9" fillId="3" borderId="1" xfId="0" applyNumberFormat="1" applyFont="1" applyFill="1" applyBorder="1" applyAlignment="1">
      <alignment horizontal="right" vertical="center"/>
    </xf>
    <xf numFmtId="165" fontId="9" fillId="3" borderId="1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11" fillId="2" borderId="10" xfId="0" applyFont="1" applyFill="1" applyBorder="1" applyAlignment="1">
      <alignment horizontal="left" vertical="center" indent="1"/>
    </xf>
    <xf numFmtId="0" fontId="11" fillId="2" borderId="1" xfId="0" applyFont="1" applyFill="1" applyBorder="1" applyAlignment="1">
      <alignment horizontal="left" vertical="center" indent="1"/>
    </xf>
    <xf numFmtId="0" fontId="10" fillId="2" borderId="8" xfId="0" applyFont="1" applyFill="1" applyBorder="1" applyAlignment="1">
      <alignment horizontal="left" vertical="center" indent="1"/>
    </xf>
    <xf numFmtId="0" fontId="10" fillId="2" borderId="9" xfId="0" applyFont="1" applyFill="1" applyBorder="1" applyAlignment="1">
      <alignment horizontal="left" vertical="center" indent="1"/>
    </xf>
    <xf numFmtId="0" fontId="13" fillId="3" borderId="6" xfId="4" applyFont="1" applyFill="1" applyBorder="1" applyAlignment="1" applyProtection="1">
      <alignment horizontal="center" vertical="center"/>
      <protection locked="0"/>
    </xf>
    <xf numFmtId="0" fontId="13" fillId="3" borderId="7" xfId="4" applyFont="1" applyFill="1" applyBorder="1" applyAlignment="1" applyProtection="1">
      <alignment horizontal="center" vertical="center"/>
      <protection locked="0"/>
    </xf>
    <xf numFmtId="10" fontId="11" fillId="2" borderId="6" xfId="2" applyNumberFormat="1" applyFont="1" applyFill="1" applyBorder="1" applyAlignment="1" applyProtection="1">
      <alignment horizontal="center" vertical="center" wrapText="1"/>
      <protection locked="0"/>
    </xf>
    <xf numFmtId="10" fontId="11" fillId="2" borderId="7" xfId="2" applyNumberFormat="1" applyFont="1" applyFill="1" applyBorder="1" applyAlignment="1" applyProtection="1">
      <alignment horizontal="center" vertical="center" wrapText="1"/>
      <protection locked="0"/>
    </xf>
    <xf numFmtId="0" fontId="8" fillId="1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16" fillId="14" borderId="5" xfId="0" applyFont="1" applyFill="1" applyBorder="1" applyAlignment="1">
      <alignment horizontal="center" vertical="center"/>
    </xf>
    <xf numFmtId="0" fontId="16" fillId="14" borderId="6" xfId="0" applyFont="1" applyFill="1" applyBorder="1" applyAlignment="1">
      <alignment horizontal="center" vertical="center"/>
    </xf>
    <xf numFmtId="0" fontId="16" fillId="14" borderId="7" xfId="0" applyFont="1" applyFill="1" applyBorder="1" applyAlignment="1">
      <alignment horizontal="center" vertical="center"/>
    </xf>
    <xf numFmtId="172" fontId="5" fillId="8" borderId="1" xfId="1" applyNumberFormat="1" applyFont="1" applyFill="1" applyBorder="1" applyAlignment="1" applyProtection="1">
      <alignment horizontal="center" vertical="center"/>
      <protection locked="0"/>
    </xf>
    <xf numFmtId="172" fontId="0" fillId="8" borderId="1" xfId="0" applyNumberFormat="1" applyFill="1" applyBorder="1" applyProtection="1">
      <protection locked="0"/>
    </xf>
    <xf numFmtId="0" fontId="15" fillId="4" borderId="1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2" fillId="16" borderId="13" xfId="0" applyFont="1" applyFill="1" applyBorder="1" applyAlignment="1">
      <alignment horizontal="center" vertical="center"/>
    </xf>
    <xf numFmtId="0" fontId="12" fillId="16" borderId="14" xfId="0" applyFont="1" applyFill="1" applyBorder="1" applyAlignment="1">
      <alignment horizontal="center" vertical="center"/>
    </xf>
    <xf numFmtId="164" fontId="11" fillId="10" borderId="5" xfId="2" applyNumberFormat="1" applyFont="1" applyFill="1" applyBorder="1" applyAlignment="1" applyProtection="1">
      <alignment horizontal="center" vertical="center"/>
      <protection locked="0"/>
    </xf>
    <xf numFmtId="172" fontId="11" fillId="10" borderId="5" xfId="1" applyNumberFormat="1" applyFont="1" applyFill="1" applyBorder="1" applyAlignment="1" applyProtection="1">
      <alignment horizontal="center" vertical="center"/>
      <protection locked="0"/>
    </xf>
    <xf numFmtId="3" fontId="11" fillId="6" borderId="5" xfId="1" applyNumberFormat="1" applyFont="1" applyFill="1" applyBorder="1" applyAlignment="1" applyProtection="1">
      <alignment horizontal="center" vertical="center"/>
      <protection hidden="1"/>
    </xf>
    <xf numFmtId="10" fontId="11" fillId="6" borderId="5" xfId="3" applyNumberFormat="1" applyFont="1" applyFill="1" applyBorder="1" applyAlignment="1" applyProtection="1">
      <alignment horizontal="center" vertical="center"/>
      <protection hidden="1"/>
    </xf>
    <xf numFmtId="169" fontId="11" fillId="6" borderId="5" xfId="3" applyNumberFormat="1" applyFont="1" applyFill="1" applyBorder="1" applyAlignment="1" applyProtection="1">
      <alignment horizontal="center" vertical="center"/>
      <protection hidden="1"/>
    </xf>
    <xf numFmtId="164" fontId="17" fillId="6" borderId="23" xfId="2" applyNumberFormat="1" applyFont="1" applyFill="1" applyBorder="1" applyAlignment="1" applyProtection="1">
      <alignment horizontal="center" vertical="center"/>
      <protection hidden="1"/>
    </xf>
    <xf numFmtId="0" fontId="15" fillId="4" borderId="0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2" fillId="16" borderId="15" xfId="0" applyFont="1" applyFill="1" applyBorder="1" applyAlignment="1">
      <alignment horizontal="center" vertical="center"/>
    </xf>
    <xf numFmtId="0" fontId="12" fillId="16" borderId="17" xfId="0" applyFont="1" applyFill="1" applyBorder="1" applyAlignment="1">
      <alignment horizontal="center" vertical="center"/>
    </xf>
    <xf numFmtId="0" fontId="12" fillId="16" borderId="18" xfId="0" applyFont="1" applyFill="1" applyBorder="1" applyAlignment="1">
      <alignment horizontal="center" vertical="center"/>
    </xf>
    <xf numFmtId="0" fontId="12" fillId="16" borderId="19" xfId="0" applyFont="1" applyFill="1" applyBorder="1" applyAlignment="1">
      <alignment horizontal="center" vertical="center"/>
    </xf>
    <xf numFmtId="164" fontId="11" fillId="6" borderId="24" xfId="2" applyNumberFormat="1" applyFont="1" applyFill="1" applyBorder="1" applyAlignment="1" applyProtection="1">
      <alignment horizontal="center" vertical="center"/>
      <protection hidden="1"/>
    </xf>
    <xf numFmtId="164" fontId="11" fillId="6" borderId="25" xfId="2" applyNumberFormat="1" applyFont="1" applyFill="1" applyBorder="1" applyAlignment="1" applyProtection="1">
      <alignment horizontal="center" vertical="center"/>
      <protection hidden="1"/>
    </xf>
    <xf numFmtId="9" fontId="10" fillId="10" borderId="2" xfId="0" applyNumberFormat="1" applyFont="1" applyFill="1" applyBorder="1" applyAlignment="1" applyProtection="1">
      <alignment horizontal="center" vertical="center"/>
      <protection locked="0"/>
    </xf>
    <xf numFmtId="9" fontId="10" fillId="10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173" fontId="14" fillId="7" borderId="5" xfId="0" applyNumberFormat="1" applyFont="1" applyFill="1" applyBorder="1" applyAlignment="1" applyProtection="1">
      <alignment horizontal="center" vertical="center"/>
      <protection hidden="1"/>
    </xf>
    <xf numFmtId="10" fontId="5" fillId="6" borderId="2" xfId="2" applyNumberFormat="1" applyFont="1" applyFill="1" applyBorder="1" applyAlignment="1" applyProtection="1">
      <alignment vertical="center" wrapText="1"/>
      <protection locked="0"/>
    </xf>
    <xf numFmtId="10" fontId="5" fillId="6" borderId="3" xfId="2" applyNumberFormat="1" applyFont="1" applyFill="1" applyBorder="1" applyAlignment="1" applyProtection="1">
      <alignment vertical="center" wrapText="1"/>
      <protection locked="0"/>
    </xf>
    <xf numFmtId="10" fontId="5" fillId="6" borderId="4" xfId="2" applyNumberFormat="1" applyFont="1" applyFill="1" applyBorder="1" applyAlignment="1" applyProtection="1">
      <alignment vertical="center" wrapText="1"/>
      <protection locked="0"/>
    </xf>
    <xf numFmtId="0" fontId="8" fillId="4" borderId="26" xfId="0" applyFont="1" applyFill="1" applyBorder="1" applyAlignment="1" applyProtection="1">
      <alignment horizontal="center" vertical="center"/>
      <protection locked="0"/>
    </xf>
    <xf numFmtId="173" fontId="11" fillId="15" borderId="5" xfId="2" applyNumberFormat="1" applyFont="1" applyFill="1" applyBorder="1" applyAlignment="1" applyProtection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8" fillId="4" borderId="28" xfId="0" applyFont="1" applyFill="1" applyBorder="1" applyAlignment="1" applyProtection="1">
      <alignment horizontal="center" vertical="center"/>
      <protection locked="0"/>
    </xf>
    <xf numFmtId="172" fontId="5" fillId="8" borderId="4" xfId="1" applyNumberFormat="1" applyFont="1" applyFill="1" applyBorder="1" applyAlignment="1" applyProtection="1">
      <alignment horizontal="center" vertical="center"/>
      <protection locked="0"/>
    </xf>
    <xf numFmtId="0" fontId="5" fillId="8" borderId="4" xfId="2" applyNumberFormat="1" applyFont="1" applyFill="1" applyBorder="1" applyAlignment="1" applyProtection="1">
      <alignment horizontal="center" vertical="center" wrapText="1"/>
    </xf>
    <xf numFmtId="10" fontId="5" fillId="8" borderId="4" xfId="2" applyNumberFormat="1" applyFont="1" applyFill="1" applyBorder="1" applyAlignment="1" applyProtection="1">
      <alignment horizontal="center" vertical="center" wrapText="1"/>
      <protection locked="0"/>
    </xf>
    <xf numFmtId="0" fontId="8" fillId="9" borderId="30" xfId="0" applyFont="1" applyFill="1" applyBorder="1" applyAlignment="1" applyProtection="1">
      <alignment horizontal="center" vertical="center"/>
      <protection locked="0"/>
    </xf>
    <xf numFmtId="0" fontId="8" fillId="9" borderId="31" xfId="0" applyFont="1" applyFill="1" applyBorder="1" applyAlignment="1" applyProtection="1">
      <alignment horizontal="center" vertical="center"/>
      <protection locked="0"/>
    </xf>
    <xf numFmtId="0" fontId="8" fillId="9" borderId="31" xfId="0" applyFont="1" applyFill="1" applyBorder="1" applyAlignment="1" applyProtection="1">
      <alignment horizontal="center" vertical="center" wrapText="1"/>
      <protection locked="0"/>
    </xf>
    <xf numFmtId="0" fontId="13" fillId="6" borderId="12" xfId="4" applyFont="1" applyFill="1" applyBorder="1" applyAlignment="1" applyProtection="1">
      <alignment vertical="center"/>
      <protection locked="0"/>
    </xf>
    <xf numFmtId="0" fontId="0" fillId="6" borderId="12" xfId="0" applyFill="1" applyBorder="1" applyProtection="1">
      <protection locked="0"/>
    </xf>
    <xf numFmtId="10" fontId="11" fillId="5" borderId="5" xfId="2" applyNumberFormat="1" applyFont="1" applyFill="1" applyBorder="1" applyAlignment="1" applyProtection="1">
      <alignment horizontal="center" vertical="center" wrapText="1"/>
    </xf>
    <xf numFmtId="0" fontId="8" fillId="9" borderId="32" xfId="0" applyFont="1" applyFill="1" applyBorder="1" applyAlignment="1" applyProtection="1">
      <alignment horizontal="center" vertical="center" wrapText="1"/>
      <protection locked="0"/>
    </xf>
    <xf numFmtId="0" fontId="13" fillId="3" borderId="29" xfId="4" applyFont="1" applyFill="1" applyBorder="1" applyAlignment="1" applyProtection="1">
      <alignment horizontal="center" vertical="center"/>
      <protection locked="0"/>
    </xf>
    <xf numFmtId="10" fontId="11" fillId="2" borderId="29" xfId="2" applyNumberFormat="1" applyFont="1" applyFill="1" applyBorder="1" applyAlignment="1" applyProtection="1">
      <alignment horizontal="center" vertical="center" wrapText="1"/>
      <protection locked="0"/>
    </xf>
    <xf numFmtId="10" fontId="16" fillId="12" borderId="26" xfId="2" applyNumberFormat="1" applyFont="1" applyFill="1" applyBorder="1" applyAlignment="1" applyProtection="1">
      <alignment horizontal="center" vertical="center"/>
      <protection locked="0"/>
    </xf>
    <xf numFmtId="10" fontId="11" fillId="10" borderId="22" xfId="2" applyNumberFormat="1" applyFont="1" applyFill="1" applyBorder="1" applyAlignment="1" applyProtection="1">
      <alignment horizontal="center" vertical="center" wrapText="1"/>
      <protection locked="0"/>
    </xf>
    <xf numFmtId="10" fontId="11" fillId="10" borderId="27" xfId="2" applyNumberFormat="1" applyFont="1" applyFill="1" applyBorder="1" applyAlignment="1" applyProtection="1">
      <alignment horizontal="center" vertical="center" wrapText="1"/>
      <protection locked="0"/>
    </xf>
    <xf numFmtId="10" fontId="11" fillId="11" borderId="33" xfId="2" applyNumberFormat="1" applyFont="1" applyFill="1" applyBorder="1" applyAlignment="1" applyProtection="1">
      <alignment horizontal="center" vertical="center" wrapText="1"/>
      <protection locked="0"/>
    </xf>
    <xf numFmtId="10" fontId="11" fillId="11" borderId="34" xfId="2" applyNumberFormat="1" applyFont="1" applyFill="1" applyBorder="1" applyAlignment="1" applyProtection="1">
      <alignment horizontal="center" vertical="center" wrapText="1"/>
      <protection locked="0"/>
    </xf>
    <xf numFmtId="10" fontId="16" fillId="12" borderId="11" xfId="2" applyNumberFormat="1" applyFont="1" applyFill="1" applyBorder="1" applyAlignment="1" applyProtection="1">
      <alignment horizontal="center" vertical="center" wrapText="1"/>
      <protection locked="0"/>
    </xf>
    <xf numFmtId="10" fontId="16" fillId="12" borderId="5" xfId="2" applyNumberFormat="1" applyFont="1" applyFill="1" applyBorder="1" applyAlignment="1" applyProtection="1">
      <alignment horizontal="center" vertical="center" wrapText="1"/>
      <protection locked="0"/>
    </xf>
    <xf numFmtId="0" fontId="18" fillId="2" borderId="1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</cellXfs>
  <cellStyles count="5">
    <cellStyle name="Hipervínculo" xfId="4" builtinId="8"/>
    <cellStyle name="Millares" xfId="1" builtinId="3"/>
    <cellStyle name="Moneda" xfId="2" builtinId="4"/>
    <cellStyle name="Normal" xfId="0" builtinId="0"/>
    <cellStyle name="Porcentaje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B6AFF"/>
      <color rgb="FFE8F2E2"/>
      <color rgb="FFE6EBF6"/>
      <color rgb="FFFFFFE7"/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renci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1276349</xdr:colOff>
      <xdr:row>3</xdr:row>
      <xdr:rowOff>127166</xdr:rowOff>
    </xdr:from>
    <xdr:to>
      <xdr:col>5</xdr:col>
      <xdr:colOff>539750</xdr:colOff>
      <xdr:row>10</xdr:row>
      <xdr:rowOff>234949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5896CF-0F4B-4806-B90A-2F6D522D1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5849" y="1079666"/>
          <a:ext cx="2495551" cy="2330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uperfinanciera.gov.co/descargas?com=institucional&amp;name=pubFile10948&amp;downloadname=historicousura.xls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6334F-5DF7-4BE0-8C38-2DC2770A715F}">
  <sheetPr codeName="Hoja1"/>
  <dimension ref="A1:XFD1048575"/>
  <sheetViews>
    <sheetView tabSelected="1" workbookViewId="0">
      <selection activeCell="D10" sqref="D10:D11"/>
    </sheetView>
  </sheetViews>
  <sheetFormatPr baseColWidth="10" defaultColWidth="11.453125" defaultRowHeight="14.5" zeroHeight="1" x14ac:dyDescent="0.35"/>
  <cols>
    <col min="1" max="1" width="23.08984375" style="13" customWidth="1"/>
    <col min="2" max="2" width="21.6328125" style="13" customWidth="1"/>
    <col min="3" max="3" width="8.26953125" style="13" customWidth="1"/>
    <col min="4" max="4" width="31.453125" style="13" customWidth="1"/>
    <col min="5" max="5" width="46.26953125" style="13" customWidth="1"/>
    <col min="6" max="6" width="19.453125" style="13" customWidth="1"/>
    <col min="7" max="16381" width="0" style="13" hidden="1" customWidth="1"/>
    <col min="16382" max="16382" width="13.36328125" style="13" hidden="1" customWidth="1"/>
    <col min="16383" max="16383" width="9.453125" style="13" hidden="1" customWidth="1"/>
    <col min="16384" max="16384" width="7.453125" style="13" hidden="1" customWidth="1"/>
  </cols>
  <sheetData>
    <row r="1" spans="1:6" ht="25" customHeight="1" x14ac:dyDescent="0.35">
      <c r="A1" s="38" t="s">
        <v>14</v>
      </c>
      <c r="B1" s="39"/>
      <c r="C1" s="39"/>
      <c r="D1" s="39"/>
      <c r="E1" s="39"/>
      <c r="F1" s="40"/>
    </row>
    <row r="2" spans="1:6" ht="25" customHeight="1" thickBot="1" x14ac:dyDescent="0.4">
      <c r="A2" s="41"/>
      <c r="B2" s="42"/>
      <c r="C2" s="42"/>
      <c r="D2" s="42"/>
      <c r="E2" s="51"/>
      <c r="F2" s="52"/>
    </row>
    <row r="3" spans="1:6" ht="25" customHeight="1" x14ac:dyDescent="0.35">
      <c r="A3" s="22" t="s">
        <v>21</v>
      </c>
      <c r="B3" s="23"/>
      <c r="C3" s="23"/>
      <c r="D3" s="63">
        <f ca="1">'Intereses moratorios'!D5</f>
        <v>44986</v>
      </c>
      <c r="E3" s="53"/>
      <c r="F3" s="54"/>
    </row>
    <row r="4" spans="1:6" ht="25" customHeight="1" x14ac:dyDescent="0.35">
      <c r="A4" s="22" t="s">
        <v>15</v>
      </c>
      <c r="B4" s="23"/>
      <c r="C4" s="23"/>
      <c r="D4" s="45">
        <v>36000000</v>
      </c>
      <c r="E4" s="55"/>
      <c r="F4" s="43"/>
    </row>
    <row r="5" spans="1:6" ht="25" customHeight="1" x14ac:dyDescent="0.35">
      <c r="A5" s="22" t="s">
        <v>16</v>
      </c>
      <c r="B5" s="23"/>
      <c r="C5" s="23"/>
      <c r="D5" s="46">
        <v>44197</v>
      </c>
      <c r="E5" s="55"/>
      <c r="F5" s="43"/>
    </row>
    <row r="6" spans="1:6" ht="25" customHeight="1" x14ac:dyDescent="0.35">
      <c r="A6" s="22" t="s">
        <v>17</v>
      </c>
      <c r="B6" s="23"/>
      <c r="C6" s="23"/>
      <c r="D6" s="46">
        <v>44981</v>
      </c>
      <c r="E6" s="55"/>
      <c r="F6" s="43"/>
    </row>
    <row r="7" spans="1:6" ht="25" customHeight="1" x14ac:dyDescent="0.35">
      <c r="A7" s="22" t="s">
        <v>18</v>
      </c>
      <c r="B7" s="23"/>
      <c r="C7" s="23"/>
      <c r="D7" s="47">
        <f>IF($D$6&lt;&gt;"",$D$6-$D$5)</f>
        <v>784</v>
      </c>
      <c r="E7" s="55"/>
      <c r="F7" s="43"/>
    </row>
    <row r="8" spans="1:6" ht="25" customHeight="1" x14ac:dyDescent="0.35">
      <c r="A8" s="22" t="s">
        <v>19</v>
      </c>
      <c r="B8" s="23"/>
      <c r="C8" s="23"/>
      <c r="D8" s="48">
        <f>IF(IF($D$6&lt;&gt;"",IF($D$6&lt;=$D$5,"Fecha de pago no puede ser inferior  al vencimiento", IF($D$6&gt;MAX('Intereses moratorios'!$B$7:$B$246),"Diligenciar nuevas tasas de interés","")),"")="",VLOOKUP($D$6,'Intereses moratorios'!$A$7:$E$246,4,TRUE)*100%,"Consulte instrucciones")</f>
        <v>0.43269999999999997</v>
      </c>
      <c r="E8" s="55"/>
      <c r="F8" s="43"/>
    </row>
    <row r="9" spans="1:6" ht="25" customHeight="1" x14ac:dyDescent="0.35">
      <c r="A9" s="22" t="s">
        <v>32</v>
      </c>
      <c r="B9" s="23"/>
      <c r="C9" s="23"/>
      <c r="D9" s="49">
        <f>IF(D7&lt;1,"Errorde fecha",$D$8/IF(MONTH(DATE(YEAR($D$6),2,29))=2,366,365))</f>
        <v>1.1854794520547946E-3</v>
      </c>
      <c r="E9" s="55"/>
      <c r="F9" s="43"/>
    </row>
    <row r="10" spans="1:6" ht="25" customHeight="1" x14ac:dyDescent="0.35">
      <c r="A10" s="91" t="s">
        <v>31</v>
      </c>
      <c r="B10" s="61" t="s">
        <v>30</v>
      </c>
      <c r="C10" s="59">
        <v>0</v>
      </c>
      <c r="D10" s="57">
        <f>ROUND(IF(IF($D$6&lt;&gt;"",IF( $D$6&lt;=$D$5,"Fecha de pago no puede ser inferior  al vencimiento", IF($D$6&gt;MAX('Intereses moratorios'!$B$7:$B$257),"Diligencia nuevas tasas de interés","")),"")="",_xlfn.CEILING.MATH(SUM(Liquidacion!H4:H296),1000)*IF(C10=50%,0.5,IF(C10=60%,0.4,1)),"Consulte instrucciones."),-3)</f>
        <v>33459000</v>
      </c>
      <c r="E10" s="55"/>
      <c r="F10" s="43"/>
    </row>
    <row r="11" spans="1:6" ht="25" customHeight="1" x14ac:dyDescent="0.35">
      <c r="A11" s="92"/>
      <c r="B11" s="62"/>
      <c r="C11" s="60"/>
      <c r="D11" s="58"/>
      <c r="E11" s="55"/>
      <c r="F11" s="43"/>
    </row>
    <row r="12" spans="1:6" ht="41" customHeight="1" thickBot="1" x14ac:dyDescent="0.4">
      <c r="A12" s="24" t="s">
        <v>20</v>
      </c>
      <c r="B12" s="25"/>
      <c r="C12" s="25"/>
      <c r="D12" s="50">
        <f>ROUND(IF(D7&lt;1,"Error de fecha",D4+D10+D11),-3)</f>
        <v>69459000</v>
      </c>
      <c r="E12" s="56"/>
      <c r="F12" s="44"/>
    </row>
    <row r="17" s="13" customFormat="1" hidden="1" x14ac:dyDescent="0.35"/>
    <row r="18" s="13" customFormat="1" hidden="1" x14ac:dyDescent="0.35"/>
    <row r="19" s="13" customFormat="1" hidden="1" x14ac:dyDescent="0.35"/>
    <row r="20" s="13" customFormat="1" hidden="1" x14ac:dyDescent="0.35"/>
    <row r="21" s="13" customFormat="1" hidden="1" x14ac:dyDescent="0.35"/>
    <row r="22" s="13" customFormat="1" hidden="1" x14ac:dyDescent="0.35"/>
    <row r="23" s="13" customFormat="1" hidden="1" x14ac:dyDescent="0.35"/>
    <row r="24" s="13" customFormat="1" hidden="1" x14ac:dyDescent="0.35"/>
    <row r="32" s="13" customFormat="1" hidden="1" x14ac:dyDescent="0.35"/>
    <row r="1048575" s="13" customFormat="1" ht="88.5" hidden="1" customHeight="1" x14ac:dyDescent="0.35"/>
  </sheetData>
  <mergeCells count="14">
    <mergeCell ref="D10:D11"/>
    <mergeCell ref="A10:A11"/>
    <mergeCell ref="B10:B11"/>
    <mergeCell ref="C10:C11"/>
    <mergeCell ref="A3:C3"/>
    <mergeCell ref="A12:C12"/>
    <mergeCell ref="A1:F2"/>
    <mergeCell ref="A9:C9"/>
    <mergeCell ref="A7:C7"/>
    <mergeCell ref="A8:C8"/>
    <mergeCell ref="A4:C4"/>
    <mergeCell ref="A5:C5"/>
    <mergeCell ref="A6:C6"/>
    <mergeCell ref="E3:F12"/>
  </mergeCells>
  <dataValidations count="2">
    <dataValidation allowBlank="1" showErrorMessage="1" promptTitle="Explicación CETA" prompt="Valor de la obligación + Total intereses moratorios" sqref="D12 D3" xr:uid="{FD2F578A-6270-45A4-A7B3-120213162668}"/>
    <dataValidation type="list" allowBlank="1" showInputMessage="1" showErrorMessage="1" sqref="C10" xr:uid="{199502C4-ADF2-4ABB-9D2D-84E13826965E}">
      <formula1>"50%,60%,0"</formula1>
    </dataValidation>
  </dataValidations>
  <pageMargins left="0.7" right="0.7" top="0.75" bottom="0.75" header="0.3" footer="0.3"/>
  <pageSetup paperSize="9" orientation="portrait" horizontalDpi="0" verticalDpi="0" r:id="rId1"/>
  <customProperties>
    <customPr name="SSC_SHEET_GU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2048C-DA50-4383-9D53-1551A6E9E514}">
  <sheetPr codeName="Sheet2"/>
  <dimension ref="A1:XFC299"/>
  <sheetViews>
    <sheetView workbookViewId="0">
      <pane ySplit="6" topLeftCell="A10" activePane="bottomLeft" state="frozen"/>
      <selection pane="bottomLeft" activeCell="A5" sqref="A5:C5"/>
    </sheetView>
  </sheetViews>
  <sheetFormatPr baseColWidth="10" defaultColWidth="4.81640625" defaultRowHeight="14.5" zeroHeight="1" x14ac:dyDescent="0.35"/>
  <cols>
    <col min="1" max="1" width="28.1796875" style="12" customWidth="1"/>
    <col min="2" max="2" width="20.6328125" style="12" bestFit="1" customWidth="1"/>
    <col min="3" max="3" width="14.54296875" style="12" customWidth="1"/>
    <col min="4" max="4" width="31.1796875" style="12" customWidth="1"/>
    <col min="5" max="5" width="28.7265625" style="1" customWidth="1"/>
    <col min="6" max="1271" width="0" style="1" hidden="1" customWidth="1"/>
    <col min="1272" max="1272" width="4.81640625" style="1" hidden="1" customWidth="1"/>
    <col min="1273" max="1440" width="0" style="1" hidden="1" customWidth="1"/>
    <col min="1441" max="1441" width="4.81640625" style="1" hidden="1" customWidth="1"/>
    <col min="1442" max="16383" width="0" style="1" hidden="1" customWidth="1"/>
    <col min="16384" max="16384" width="1.453125" style="1" hidden="1" customWidth="1"/>
  </cols>
  <sheetData>
    <row r="1" spans="1:7" ht="15" customHeight="1" x14ac:dyDescent="0.35">
      <c r="A1" s="70" t="s">
        <v>8</v>
      </c>
      <c r="B1" s="71"/>
      <c r="C1" s="71"/>
      <c r="D1" s="71"/>
      <c r="E1" s="67"/>
    </row>
    <row r="2" spans="1:7" ht="27" customHeight="1" x14ac:dyDescent="0.35">
      <c r="A2" s="82" t="s">
        <v>9</v>
      </c>
      <c r="B2" s="26"/>
      <c r="C2" s="26"/>
      <c r="D2" s="27"/>
      <c r="E2" s="78"/>
    </row>
    <row r="3" spans="1:7" ht="39" customHeight="1" x14ac:dyDescent="0.35">
      <c r="A3" s="87" t="s">
        <v>22</v>
      </c>
      <c r="B3" s="89" t="s">
        <v>33</v>
      </c>
      <c r="C3" s="84"/>
      <c r="D3" s="90" t="s">
        <v>34</v>
      </c>
      <c r="E3" s="79"/>
    </row>
    <row r="4" spans="1:7" ht="18" customHeight="1" x14ac:dyDescent="0.35">
      <c r="A4" s="88"/>
      <c r="B4" s="85">
        <v>0.30840000000000001</v>
      </c>
      <c r="C4" s="86"/>
      <c r="D4" s="80">
        <f>(B4*1.5)-2%</f>
        <v>0.44259999999999999</v>
      </c>
      <c r="E4" s="79"/>
    </row>
    <row r="5" spans="1:7" ht="18" customHeight="1" x14ac:dyDescent="0.35">
      <c r="A5" s="83" t="s">
        <v>29</v>
      </c>
      <c r="B5" s="28"/>
      <c r="C5" s="29"/>
      <c r="D5" s="68">
        <f ca="1">OFFSET(A1,COUNTA(A:A),0)</f>
        <v>44986</v>
      </c>
      <c r="E5" s="79"/>
    </row>
    <row r="6" spans="1:7" ht="19.5" customHeight="1" x14ac:dyDescent="0.35">
      <c r="A6" s="75" t="s">
        <v>0</v>
      </c>
      <c r="B6" s="76" t="s">
        <v>1</v>
      </c>
      <c r="C6" s="77" t="s">
        <v>7</v>
      </c>
      <c r="D6" s="81" t="s">
        <v>10</v>
      </c>
      <c r="E6" s="69"/>
    </row>
    <row r="7" spans="1:7" x14ac:dyDescent="0.35">
      <c r="A7" s="72">
        <v>43101</v>
      </c>
      <c r="B7" s="72">
        <v>43131</v>
      </c>
      <c r="C7" s="73">
        <f t="shared" ref="C7:C70" si="0">ROW(A7)-ROW($A$7:$E$63)+1</f>
        <v>1</v>
      </c>
      <c r="D7" s="74">
        <v>0.29039999999999999</v>
      </c>
      <c r="E7" s="64"/>
      <c r="G7" s="2"/>
    </row>
    <row r="8" spans="1:7" x14ac:dyDescent="0.35">
      <c r="A8" s="36">
        <v>43132</v>
      </c>
      <c r="B8" s="36">
        <v>43159</v>
      </c>
      <c r="C8" s="10">
        <f t="shared" si="0"/>
        <v>2</v>
      </c>
      <c r="D8" s="11">
        <v>0.29519999999999996</v>
      </c>
      <c r="E8" s="65"/>
      <c r="G8" s="2"/>
    </row>
    <row r="9" spans="1:7" x14ac:dyDescent="0.35">
      <c r="A9" s="36">
        <v>43160</v>
      </c>
      <c r="B9" s="36">
        <v>43190</v>
      </c>
      <c r="C9" s="10">
        <f t="shared" si="0"/>
        <v>3</v>
      </c>
      <c r="D9" s="11">
        <v>0.29019999999999996</v>
      </c>
      <c r="E9" s="65"/>
      <c r="G9" s="2"/>
    </row>
    <row r="10" spans="1:7" x14ac:dyDescent="0.35">
      <c r="A10" s="36">
        <v>43191</v>
      </c>
      <c r="B10" s="36">
        <v>43220</v>
      </c>
      <c r="C10" s="10">
        <f t="shared" si="0"/>
        <v>4</v>
      </c>
      <c r="D10" s="11">
        <v>0.28719999999999996</v>
      </c>
      <c r="E10" s="65"/>
      <c r="G10" s="2"/>
    </row>
    <row r="11" spans="1:7" x14ac:dyDescent="0.35">
      <c r="A11" s="36">
        <v>43221</v>
      </c>
      <c r="B11" s="36">
        <v>43251</v>
      </c>
      <c r="C11" s="10">
        <f t="shared" si="0"/>
        <v>5</v>
      </c>
      <c r="D11" s="11">
        <v>0.28659999999999997</v>
      </c>
      <c r="E11" s="65"/>
      <c r="G11" s="2"/>
    </row>
    <row r="12" spans="1:7" x14ac:dyDescent="0.35">
      <c r="A12" s="36">
        <v>43252</v>
      </c>
      <c r="B12" s="36">
        <v>43281</v>
      </c>
      <c r="C12" s="10">
        <f t="shared" si="0"/>
        <v>6</v>
      </c>
      <c r="D12" s="11">
        <v>0.28420000000000001</v>
      </c>
      <c r="E12" s="65"/>
      <c r="G12" s="2"/>
    </row>
    <row r="13" spans="1:7" x14ac:dyDescent="0.35">
      <c r="A13" s="36">
        <v>43282</v>
      </c>
      <c r="B13" s="36">
        <v>43312</v>
      </c>
      <c r="C13" s="10">
        <f t="shared" si="0"/>
        <v>7</v>
      </c>
      <c r="D13" s="11">
        <v>0.28049999999999997</v>
      </c>
      <c r="E13" s="65"/>
      <c r="G13" s="2"/>
    </row>
    <row r="14" spans="1:7" x14ac:dyDescent="0.35">
      <c r="A14" s="36">
        <v>43313</v>
      </c>
      <c r="B14" s="36">
        <v>43343</v>
      </c>
      <c r="C14" s="10">
        <f t="shared" si="0"/>
        <v>8</v>
      </c>
      <c r="D14" s="11">
        <v>0.27909999999999996</v>
      </c>
      <c r="E14" s="65"/>
      <c r="G14" s="2"/>
    </row>
    <row r="15" spans="1:7" x14ac:dyDescent="0.35">
      <c r="A15" s="36">
        <v>43344</v>
      </c>
      <c r="B15" s="36">
        <v>43373</v>
      </c>
      <c r="C15" s="10">
        <f t="shared" si="0"/>
        <v>9</v>
      </c>
      <c r="D15" s="11">
        <v>0.27719999999999995</v>
      </c>
      <c r="E15" s="65"/>
      <c r="G15" s="2"/>
    </row>
    <row r="16" spans="1:7" x14ac:dyDescent="0.35">
      <c r="A16" s="36">
        <v>43374</v>
      </c>
      <c r="B16" s="36">
        <v>43404</v>
      </c>
      <c r="C16" s="10">
        <f t="shared" si="0"/>
        <v>10</v>
      </c>
      <c r="D16" s="11">
        <v>0.27449999999999997</v>
      </c>
      <c r="E16" s="65"/>
      <c r="G16" s="2"/>
    </row>
    <row r="17" spans="1:7" x14ac:dyDescent="0.35">
      <c r="A17" s="36">
        <v>43405</v>
      </c>
      <c r="B17" s="36">
        <v>43434</v>
      </c>
      <c r="C17" s="10">
        <f t="shared" si="0"/>
        <v>11</v>
      </c>
      <c r="D17" s="11">
        <v>0.27239999999999998</v>
      </c>
      <c r="E17" s="65"/>
      <c r="G17" s="2"/>
    </row>
    <row r="18" spans="1:7" x14ac:dyDescent="0.35">
      <c r="A18" s="36">
        <v>43435</v>
      </c>
      <c r="B18" s="36">
        <v>43465</v>
      </c>
      <c r="C18" s="10">
        <f t="shared" si="0"/>
        <v>12</v>
      </c>
      <c r="D18" s="11">
        <v>0.27100000000000002</v>
      </c>
      <c r="E18" s="65"/>
      <c r="G18" s="2"/>
    </row>
    <row r="19" spans="1:7" x14ac:dyDescent="0.35">
      <c r="A19" s="36">
        <v>43466</v>
      </c>
      <c r="B19" s="36">
        <v>43496</v>
      </c>
      <c r="C19" s="10">
        <f t="shared" si="0"/>
        <v>13</v>
      </c>
      <c r="D19" s="11">
        <v>0.26739999999999997</v>
      </c>
      <c r="E19" s="65"/>
      <c r="G19" s="2"/>
    </row>
    <row r="20" spans="1:7" x14ac:dyDescent="0.35">
      <c r="A20" s="36">
        <v>43497</v>
      </c>
      <c r="B20" s="36">
        <v>43524</v>
      </c>
      <c r="C20" s="10">
        <f t="shared" si="0"/>
        <v>14</v>
      </c>
      <c r="D20" s="11">
        <v>0.27549999999999997</v>
      </c>
      <c r="E20" s="65"/>
      <c r="G20" s="2"/>
    </row>
    <row r="21" spans="1:7" x14ac:dyDescent="0.35">
      <c r="A21" s="36">
        <v>43525</v>
      </c>
      <c r="B21" s="36">
        <v>43555</v>
      </c>
      <c r="C21" s="10">
        <f t="shared" si="0"/>
        <v>15</v>
      </c>
      <c r="D21" s="11">
        <v>0.27059999999999995</v>
      </c>
      <c r="E21" s="65"/>
      <c r="G21" s="2"/>
    </row>
    <row r="22" spans="1:7" x14ac:dyDescent="0.35">
      <c r="A22" s="36">
        <v>43556</v>
      </c>
      <c r="B22" s="36">
        <v>43585</v>
      </c>
      <c r="C22" s="10">
        <f t="shared" si="0"/>
        <v>16</v>
      </c>
      <c r="D22" s="11">
        <v>0.26979999999999998</v>
      </c>
      <c r="E22" s="65"/>
      <c r="G22" s="2"/>
    </row>
    <row r="23" spans="1:7" x14ac:dyDescent="0.35">
      <c r="A23" s="36">
        <v>43586</v>
      </c>
      <c r="B23" s="36">
        <v>43616</v>
      </c>
      <c r="C23" s="10">
        <f t="shared" si="0"/>
        <v>17</v>
      </c>
      <c r="D23" s="11">
        <v>0.27010000000000001</v>
      </c>
      <c r="E23" s="65"/>
      <c r="G23" s="2"/>
    </row>
    <row r="24" spans="1:7" x14ac:dyDescent="0.35">
      <c r="A24" s="36">
        <v>43617</v>
      </c>
      <c r="B24" s="36">
        <v>43646</v>
      </c>
      <c r="C24" s="10">
        <f t="shared" si="0"/>
        <v>18</v>
      </c>
      <c r="D24" s="11">
        <v>0.26949999999999996</v>
      </c>
      <c r="E24" s="65"/>
      <c r="G24" s="2"/>
    </row>
    <row r="25" spans="1:7" x14ac:dyDescent="0.35">
      <c r="A25" s="36">
        <v>43647</v>
      </c>
      <c r="B25" s="36">
        <v>43677</v>
      </c>
      <c r="C25" s="10">
        <f t="shared" si="0"/>
        <v>19</v>
      </c>
      <c r="D25" s="11">
        <v>0.26919999999999999</v>
      </c>
      <c r="E25" s="65"/>
      <c r="G25" s="2"/>
    </row>
    <row r="26" spans="1:7" x14ac:dyDescent="0.35">
      <c r="A26" s="36">
        <v>43678</v>
      </c>
      <c r="B26" s="36">
        <v>43708</v>
      </c>
      <c r="C26" s="10">
        <f t="shared" si="0"/>
        <v>20</v>
      </c>
      <c r="D26" s="11">
        <v>0.26979999999999998</v>
      </c>
      <c r="E26" s="65"/>
      <c r="G26" s="2"/>
    </row>
    <row r="27" spans="1:7" x14ac:dyDescent="0.35">
      <c r="A27" s="36">
        <v>43709</v>
      </c>
      <c r="B27" s="36">
        <v>43738</v>
      </c>
      <c r="C27" s="10">
        <f t="shared" si="0"/>
        <v>21</v>
      </c>
      <c r="D27" s="11">
        <v>0.26979999999999998</v>
      </c>
      <c r="E27" s="65"/>
      <c r="G27" s="2"/>
    </row>
    <row r="28" spans="1:7" x14ac:dyDescent="0.35">
      <c r="A28" s="36">
        <v>43739</v>
      </c>
      <c r="B28" s="36">
        <v>43769</v>
      </c>
      <c r="C28" s="10">
        <f t="shared" si="0"/>
        <v>22</v>
      </c>
      <c r="D28" s="11">
        <v>0.26649999999999996</v>
      </c>
      <c r="E28" s="65"/>
      <c r="G28" s="2"/>
    </row>
    <row r="29" spans="1:7" x14ac:dyDescent="0.35">
      <c r="A29" s="36">
        <v>43770</v>
      </c>
      <c r="B29" s="36">
        <v>43799</v>
      </c>
      <c r="C29" s="10">
        <f t="shared" si="0"/>
        <v>23</v>
      </c>
      <c r="D29" s="11">
        <v>0.26550000000000001</v>
      </c>
      <c r="E29" s="65"/>
      <c r="G29" s="2"/>
    </row>
    <row r="30" spans="1:7" x14ac:dyDescent="0.35">
      <c r="A30" s="36">
        <v>43800</v>
      </c>
      <c r="B30" s="36">
        <v>43830</v>
      </c>
      <c r="C30" s="10">
        <f t="shared" si="0"/>
        <v>24</v>
      </c>
      <c r="D30" s="11">
        <v>0.26369999999999999</v>
      </c>
      <c r="E30" s="65"/>
      <c r="G30" s="2"/>
    </row>
    <row r="31" spans="1:7" x14ac:dyDescent="0.35">
      <c r="A31" s="36">
        <v>43831</v>
      </c>
      <c r="B31" s="36">
        <v>43861</v>
      </c>
      <c r="C31" s="10">
        <f t="shared" si="0"/>
        <v>25</v>
      </c>
      <c r="D31" s="11">
        <v>0.2616</v>
      </c>
      <c r="E31" s="65"/>
      <c r="G31" s="2"/>
    </row>
    <row r="32" spans="1:7" x14ac:dyDescent="0.35">
      <c r="A32" s="36">
        <v>43862</v>
      </c>
      <c r="B32" s="36">
        <v>43890</v>
      </c>
      <c r="C32" s="10">
        <f t="shared" si="0"/>
        <v>26</v>
      </c>
      <c r="D32" s="11">
        <v>0.26589999999999997</v>
      </c>
      <c r="E32" s="65"/>
      <c r="G32" s="2"/>
    </row>
    <row r="33" spans="1:7" x14ac:dyDescent="0.35">
      <c r="A33" s="36">
        <v>43891</v>
      </c>
      <c r="B33" s="36">
        <v>43921</v>
      </c>
      <c r="C33" s="10">
        <f t="shared" si="0"/>
        <v>27</v>
      </c>
      <c r="D33" s="11">
        <v>0.26429999999999998</v>
      </c>
      <c r="E33" s="65"/>
      <c r="G33" s="2"/>
    </row>
    <row r="34" spans="1:7" x14ac:dyDescent="0.35">
      <c r="A34" s="36">
        <v>43922</v>
      </c>
      <c r="B34" s="36">
        <v>43951</v>
      </c>
      <c r="C34" s="10">
        <f t="shared" si="0"/>
        <v>28</v>
      </c>
      <c r="D34" s="11">
        <v>0.26039999999999996</v>
      </c>
      <c r="E34" s="65"/>
      <c r="G34" s="2"/>
    </row>
    <row r="35" spans="1:7" x14ac:dyDescent="0.35">
      <c r="A35" s="36">
        <v>43952</v>
      </c>
      <c r="B35" s="36">
        <v>43982</v>
      </c>
      <c r="C35" s="10">
        <f t="shared" si="0"/>
        <v>29</v>
      </c>
      <c r="D35" s="11">
        <v>0.25289999999999996</v>
      </c>
      <c r="E35" s="65"/>
      <c r="G35" s="2"/>
    </row>
    <row r="36" spans="1:7" x14ac:dyDescent="0.35">
      <c r="A36" s="36">
        <v>43983</v>
      </c>
      <c r="B36" s="36">
        <v>44012</v>
      </c>
      <c r="C36" s="10">
        <f t="shared" si="0"/>
        <v>30</v>
      </c>
      <c r="D36" s="11">
        <v>0.25179999999999997</v>
      </c>
      <c r="E36" s="65"/>
      <c r="G36" s="2"/>
    </row>
    <row r="37" spans="1:7" x14ac:dyDescent="0.35">
      <c r="A37" s="36">
        <v>44013</v>
      </c>
      <c r="B37" s="36">
        <v>44043</v>
      </c>
      <c r="C37" s="10">
        <f t="shared" si="0"/>
        <v>31</v>
      </c>
      <c r="D37" s="11">
        <v>0.25179999999999997</v>
      </c>
      <c r="E37" s="65"/>
      <c r="G37" s="2"/>
    </row>
    <row r="38" spans="1:7" x14ac:dyDescent="0.35">
      <c r="A38" s="36">
        <v>44044</v>
      </c>
      <c r="B38" s="36">
        <v>44074</v>
      </c>
      <c r="C38" s="10">
        <f t="shared" si="0"/>
        <v>32</v>
      </c>
      <c r="D38" s="11">
        <v>0.25440000000000002</v>
      </c>
      <c r="E38" s="65"/>
    </row>
    <row r="39" spans="1:7" x14ac:dyDescent="0.35">
      <c r="A39" s="36">
        <v>44075</v>
      </c>
      <c r="B39" s="36">
        <v>44104</v>
      </c>
      <c r="C39" s="10">
        <f t="shared" si="0"/>
        <v>33</v>
      </c>
      <c r="D39" s="11">
        <v>0.25530000000000003</v>
      </c>
      <c r="E39" s="65"/>
    </row>
    <row r="40" spans="1:7" x14ac:dyDescent="0.35">
      <c r="A40" s="36">
        <v>44105</v>
      </c>
      <c r="B40" s="36">
        <v>44135</v>
      </c>
      <c r="C40" s="10">
        <f t="shared" si="0"/>
        <v>34</v>
      </c>
      <c r="D40" s="11">
        <v>0.25140000000000001</v>
      </c>
      <c r="E40" s="65"/>
    </row>
    <row r="41" spans="1:7" x14ac:dyDescent="0.35">
      <c r="A41" s="36">
        <v>44136</v>
      </c>
      <c r="B41" s="36">
        <v>44165</v>
      </c>
      <c r="C41" s="10">
        <f t="shared" si="0"/>
        <v>35</v>
      </c>
      <c r="D41" s="11">
        <v>0.24759999999999999</v>
      </c>
      <c r="E41" s="65"/>
    </row>
    <row r="42" spans="1:7" x14ac:dyDescent="0.35">
      <c r="A42" s="36">
        <v>44166</v>
      </c>
      <c r="B42" s="36">
        <v>44196</v>
      </c>
      <c r="C42" s="10">
        <f t="shared" si="0"/>
        <v>36</v>
      </c>
      <c r="D42" s="11">
        <v>0.2419</v>
      </c>
      <c r="E42" s="65"/>
    </row>
    <row r="43" spans="1:7" x14ac:dyDescent="0.35">
      <c r="A43" s="36">
        <v>44197</v>
      </c>
      <c r="B43" s="36">
        <v>44227</v>
      </c>
      <c r="C43" s="10">
        <f t="shared" si="0"/>
        <v>37</v>
      </c>
      <c r="D43" s="11">
        <v>0.23980000000000001</v>
      </c>
      <c r="E43" s="65"/>
    </row>
    <row r="44" spans="1:7" x14ac:dyDescent="0.35">
      <c r="A44" s="36">
        <v>44228</v>
      </c>
      <c r="B44" s="36">
        <v>44255</v>
      </c>
      <c r="C44" s="10">
        <f t="shared" si="0"/>
        <v>38</v>
      </c>
      <c r="D44" s="11">
        <v>0.24310000000000001</v>
      </c>
      <c r="E44" s="65"/>
    </row>
    <row r="45" spans="1:7" x14ac:dyDescent="0.35">
      <c r="A45" s="36">
        <v>44256</v>
      </c>
      <c r="B45" s="36">
        <v>44286</v>
      </c>
      <c r="C45" s="10">
        <f t="shared" si="0"/>
        <v>39</v>
      </c>
      <c r="D45" s="11">
        <v>0.2412</v>
      </c>
      <c r="E45" s="65"/>
    </row>
    <row r="46" spans="1:7" x14ac:dyDescent="0.35">
      <c r="A46" s="36">
        <v>44287</v>
      </c>
      <c r="B46" s="36">
        <v>44316</v>
      </c>
      <c r="C46" s="10">
        <f t="shared" si="0"/>
        <v>40</v>
      </c>
      <c r="D46" s="11">
        <v>0.2397</v>
      </c>
      <c r="E46" s="65"/>
    </row>
    <row r="47" spans="1:7" x14ac:dyDescent="0.35">
      <c r="A47" s="36">
        <v>44317</v>
      </c>
      <c r="B47" s="36">
        <v>44347</v>
      </c>
      <c r="C47" s="10">
        <f t="shared" si="0"/>
        <v>41</v>
      </c>
      <c r="D47" s="11">
        <v>0.23830000000000001</v>
      </c>
      <c r="E47" s="65"/>
    </row>
    <row r="48" spans="1:7" x14ac:dyDescent="0.35">
      <c r="A48" s="36">
        <v>44348</v>
      </c>
      <c r="B48" s="36">
        <v>44377</v>
      </c>
      <c r="C48" s="10">
        <f t="shared" si="0"/>
        <v>42</v>
      </c>
      <c r="D48" s="11">
        <v>0.2382</v>
      </c>
      <c r="E48" s="65"/>
    </row>
    <row r="49" spans="1:5" x14ac:dyDescent="0.35">
      <c r="A49" s="36">
        <v>44378</v>
      </c>
      <c r="B49" s="36">
        <v>44408</v>
      </c>
      <c r="C49" s="10">
        <f t="shared" si="0"/>
        <v>43</v>
      </c>
      <c r="D49" s="11">
        <v>0.23769999999999999</v>
      </c>
      <c r="E49" s="65"/>
    </row>
    <row r="50" spans="1:5" x14ac:dyDescent="0.35">
      <c r="A50" s="36">
        <v>44409</v>
      </c>
      <c r="B50" s="36">
        <v>44439</v>
      </c>
      <c r="C50" s="10">
        <f t="shared" si="0"/>
        <v>44</v>
      </c>
      <c r="D50" s="11">
        <v>0.23860000000000001</v>
      </c>
      <c r="E50" s="65"/>
    </row>
    <row r="51" spans="1:5" x14ac:dyDescent="0.35">
      <c r="A51" s="36">
        <v>44440</v>
      </c>
      <c r="B51" s="36">
        <v>44469</v>
      </c>
      <c r="C51" s="10">
        <f t="shared" si="0"/>
        <v>45</v>
      </c>
      <c r="D51" s="11">
        <v>0.2379</v>
      </c>
      <c r="E51" s="65"/>
    </row>
    <row r="52" spans="1:5" x14ac:dyDescent="0.35">
      <c r="A52" s="36">
        <v>44470</v>
      </c>
      <c r="B52" s="36">
        <v>44500</v>
      </c>
      <c r="C52" s="10">
        <f t="shared" si="0"/>
        <v>46</v>
      </c>
      <c r="D52" s="11">
        <v>0.23619999999999999</v>
      </c>
      <c r="E52" s="65"/>
    </row>
    <row r="53" spans="1:5" x14ac:dyDescent="0.35">
      <c r="A53" s="36">
        <v>44501</v>
      </c>
      <c r="B53" s="36">
        <v>44530</v>
      </c>
      <c r="C53" s="10">
        <f t="shared" si="0"/>
        <v>47</v>
      </c>
      <c r="D53" s="11">
        <v>0.23910000000000001</v>
      </c>
      <c r="E53" s="65"/>
    </row>
    <row r="54" spans="1:5" x14ac:dyDescent="0.35">
      <c r="A54" s="36">
        <v>44531</v>
      </c>
      <c r="B54" s="36">
        <v>44561</v>
      </c>
      <c r="C54" s="10">
        <f t="shared" si="0"/>
        <v>48</v>
      </c>
      <c r="D54" s="11">
        <v>0.2419</v>
      </c>
      <c r="E54" s="65"/>
    </row>
    <row r="55" spans="1:5" x14ac:dyDescent="0.35">
      <c r="A55" s="36">
        <v>44562</v>
      </c>
      <c r="B55" s="36">
        <v>44592</v>
      </c>
      <c r="C55" s="10">
        <f t="shared" si="0"/>
        <v>49</v>
      </c>
      <c r="D55" s="11">
        <v>0.24490000000000001</v>
      </c>
      <c r="E55" s="65"/>
    </row>
    <row r="56" spans="1:5" x14ac:dyDescent="0.35">
      <c r="A56" s="36">
        <v>44593</v>
      </c>
      <c r="B56" s="36">
        <v>44620</v>
      </c>
      <c r="C56" s="10">
        <f t="shared" si="0"/>
        <v>50</v>
      </c>
      <c r="D56" s="11">
        <v>0.2545</v>
      </c>
      <c r="E56" s="65"/>
    </row>
    <row r="57" spans="1:5" x14ac:dyDescent="0.35">
      <c r="A57" s="36">
        <v>44621</v>
      </c>
      <c r="B57" s="36">
        <v>44651</v>
      </c>
      <c r="C57" s="10">
        <f t="shared" si="0"/>
        <v>51</v>
      </c>
      <c r="D57" s="11">
        <v>0.2571</v>
      </c>
      <c r="E57" s="65"/>
    </row>
    <row r="58" spans="1:5" x14ac:dyDescent="0.35">
      <c r="A58" s="36">
        <v>44652</v>
      </c>
      <c r="B58" s="36">
        <v>44681</v>
      </c>
      <c r="C58" s="10">
        <f t="shared" si="0"/>
        <v>52</v>
      </c>
      <c r="D58" s="11">
        <v>0.26579999999999998</v>
      </c>
      <c r="E58" s="65"/>
    </row>
    <row r="59" spans="1:5" x14ac:dyDescent="0.35">
      <c r="A59" s="36">
        <v>44682</v>
      </c>
      <c r="B59" s="36">
        <v>44712</v>
      </c>
      <c r="C59" s="10">
        <f t="shared" si="0"/>
        <v>53</v>
      </c>
      <c r="D59" s="11">
        <v>0.2757</v>
      </c>
      <c r="E59" s="65"/>
    </row>
    <row r="60" spans="1:5" x14ac:dyDescent="0.35">
      <c r="A60" s="36">
        <v>44713</v>
      </c>
      <c r="B60" s="36">
        <v>44742</v>
      </c>
      <c r="C60" s="10">
        <f t="shared" si="0"/>
        <v>54</v>
      </c>
      <c r="D60" s="11">
        <v>0.28599999999999998</v>
      </c>
      <c r="E60" s="65"/>
    </row>
    <row r="61" spans="1:5" x14ac:dyDescent="0.35">
      <c r="A61" s="36">
        <v>44743</v>
      </c>
      <c r="B61" s="36">
        <v>44773</v>
      </c>
      <c r="C61" s="10">
        <f t="shared" si="0"/>
        <v>55</v>
      </c>
      <c r="D61" s="11">
        <v>0.29920000000000002</v>
      </c>
      <c r="E61" s="65"/>
    </row>
    <row r="62" spans="1:5" x14ac:dyDescent="0.35">
      <c r="A62" s="36">
        <v>44774</v>
      </c>
      <c r="B62" s="36">
        <v>44804</v>
      </c>
      <c r="C62" s="10">
        <f t="shared" si="0"/>
        <v>56</v>
      </c>
      <c r="D62" s="11">
        <v>0.31319999999999998</v>
      </c>
      <c r="E62" s="65"/>
    </row>
    <row r="63" spans="1:5" x14ac:dyDescent="0.35">
      <c r="A63" s="36">
        <v>44805</v>
      </c>
      <c r="B63" s="36">
        <v>44834</v>
      </c>
      <c r="C63" s="10">
        <f t="shared" si="0"/>
        <v>57</v>
      </c>
      <c r="D63" s="11">
        <v>0.33250000000000002</v>
      </c>
      <c r="E63" s="65"/>
    </row>
    <row r="64" spans="1:5" x14ac:dyDescent="0.35">
      <c r="A64" s="36">
        <v>44835</v>
      </c>
      <c r="B64" s="36">
        <v>44865</v>
      </c>
      <c r="C64" s="10">
        <f t="shared" si="0"/>
        <v>58</v>
      </c>
      <c r="D64" s="11">
        <v>0.34920000000000001</v>
      </c>
      <c r="E64" s="65"/>
    </row>
    <row r="65" spans="1:5" x14ac:dyDescent="0.35">
      <c r="A65" s="36">
        <v>44866</v>
      </c>
      <c r="B65" s="36">
        <v>44895</v>
      </c>
      <c r="C65" s="10">
        <f t="shared" si="0"/>
        <v>59</v>
      </c>
      <c r="D65" s="11">
        <v>0.36670000000000003</v>
      </c>
      <c r="E65" s="65"/>
    </row>
    <row r="66" spans="1:5" x14ac:dyDescent="0.35">
      <c r="A66" s="36">
        <v>44896</v>
      </c>
      <c r="B66" s="36">
        <v>44926</v>
      </c>
      <c r="C66" s="10">
        <f t="shared" si="0"/>
        <v>60</v>
      </c>
      <c r="D66" s="11">
        <v>0.39460000000000001</v>
      </c>
      <c r="E66" s="65"/>
    </row>
    <row r="67" spans="1:5" x14ac:dyDescent="0.35">
      <c r="A67" s="36">
        <v>44927</v>
      </c>
      <c r="B67" s="36">
        <v>44957</v>
      </c>
      <c r="C67" s="10">
        <f t="shared" si="0"/>
        <v>61</v>
      </c>
      <c r="D67" s="11">
        <v>0.41260000000000002</v>
      </c>
      <c r="E67" s="65"/>
    </row>
    <row r="68" spans="1:5" x14ac:dyDescent="0.35">
      <c r="A68" s="36">
        <v>44958</v>
      </c>
      <c r="B68" s="36">
        <v>44985</v>
      </c>
      <c r="C68" s="10">
        <f t="shared" si="0"/>
        <v>62</v>
      </c>
      <c r="D68" s="11">
        <v>0.43269999999999997</v>
      </c>
      <c r="E68" s="65"/>
    </row>
    <row r="69" spans="1:5" x14ac:dyDescent="0.35">
      <c r="A69" s="36">
        <v>44986</v>
      </c>
      <c r="B69" s="36">
        <v>45016</v>
      </c>
      <c r="C69" s="10">
        <f t="shared" si="0"/>
        <v>63</v>
      </c>
      <c r="D69" s="11">
        <v>0.44259999999999999</v>
      </c>
      <c r="E69" s="65"/>
    </row>
    <row r="70" spans="1:5" x14ac:dyDescent="0.35">
      <c r="A70" s="37"/>
      <c r="B70" s="37"/>
      <c r="C70" s="10">
        <f t="shared" si="0"/>
        <v>64</v>
      </c>
      <c r="D70" s="11"/>
      <c r="E70" s="65"/>
    </row>
    <row r="71" spans="1:5" x14ac:dyDescent="0.35">
      <c r="A71" s="37"/>
      <c r="B71" s="37"/>
      <c r="C71" s="10">
        <f t="shared" ref="C71:C134" si="1">ROW(A71)-ROW($A$7:$E$63)+1</f>
        <v>65</v>
      </c>
      <c r="D71" s="11"/>
      <c r="E71" s="65"/>
    </row>
    <row r="72" spans="1:5" x14ac:dyDescent="0.35">
      <c r="A72" s="37"/>
      <c r="B72" s="37"/>
      <c r="C72" s="10">
        <f t="shared" si="1"/>
        <v>66</v>
      </c>
      <c r="D72" s="11"/>
      <c r="E72" s="65"/>
    </row>
    <row r="73" spans="1:5" x14ac:dyDescent="0.35">
      <c r="A73" s="37"/>
      <c r="B73" s="37"/>
      <c r="C73" s="10">
        <f t="shared" si="1"/>
        <v>67</v>
      </c>
      <c r="D73" s="11"/>
      <c r="E73" s="65"/>
    </row>
    <row r="74" spans="1:5" x14ac:dyDescent="0.35">
      <c r="A74" s="37"/>
      <c r="B74" s="37"/>
      <c r="C74" s="10">
        <f t="shared" si="1"/>
        <v>68</v>
      </c>
      <c r="D74" s="11"/>
      <c r="E74" s="65"/>
    </row>
    <row r="75" spans="1:5" x14ac:dyDescent="0.35">
      <c r="A75" s="37"/>
      <c r="B75" s="37"/>
      <c r="C75" s="10">
        <f t="shared" si="1"/>
        <v>69</v>
      </c>
      <c r="D75" s="11"/>
      <c r="E75" s="65"/>
    </row>
    <row r="76" spans="1:5" x14ac:dyDescent="0.35">
      <c r="A76" s="37"/>
      <c r="B76" s="37"/>
      <c r="C76" s="10">
        <f t="shared" si="1"/>
        <v>70</v>
      </c>
      <c r="D76" s="11"/>
      <c r="E76" s="65"/>
    </row>
    <row r="77" spans="1:5" x14ac:dyDescent="0.35">
      <c r="A77" s="37"/>
      <c r="B77" s="37"/>
      <c r="C77" s="10">
        <f t="shared" si="1"/>
        <v>71</v>
      </c>
      <c r="D77" s="11"/>
      <c r="E77" s="65"/>
    </row>
    <row r="78" spans="1:5" x14ac:dyDescent="0.35">
      <c r="A78" s="37"/>
      <c r="B78" s="37"/>
      <c r="C78" s="10">
        <f t="shared" si="1"/>
        <v>72</v>
      </c>
      <c r="D78" s="11"/>
      <c r="E78" s="65"/>
    </row>
    <row r="79" spans="1:5" x14ac:dyDescent="0.35">
      <c r="A79" s="37"/>
      <c r="B79" s="37"/>
      <c r="C79" s="10">
        <f t="shared" si="1"/>
        <v>73</v>
      </c>
      <c r="D79" s="11"/>
      <c r="E79" s="65"/>
    </row>
    <row r="80" spans="1:5" x14ac:dyDescent="0.35">
      <c r="A80" s="37"/>
      <c r="B80" s="37"/>
      <c r="C80" s="10">
        <f t="shared" si="1"/>
        <v>74</v>
      </c>
      <c r="D80" s="11"/>
      <c r="E80" s="65"/>
    </row>
    <row r="81" spans="1:5" x14ac:dyDescent="0.35">
      <c r="A81" s="37"/>
      <c r="B81" s="37"/>
      <c r="C81" s="10">
        <f t="shared" si="1"/>
        <v>75</v>
      </c>
      <c r="D81" s="11"/>
      <c r="E81" s="65"/>
    </row>
    <row r="82" spans="1:5" x14ac:dyDescent="0.35">
      <c r="A82" s="37"/>
      <c r="B82" s="37"/>
      <c r="C82" s="10">
        <f t="shared" si="1"/>
        <v>76</v>
      </c>
      <c r="D82" s="11"/>
      <c r="E82" s="65"/>
    </row>
    <row r="83" spans="1:5" x14ac:dyDescent="0.35">
      <c r="A83" s="37"/>
      <c r="B83" s="37"/>
      <c r="C83" s="10">
        <f t="shared" si="1"/>
        <v>77</v>
      </c>
      <c r="D83" s="11"/>
      <c r="E83" s="65"/>
    </row>
    <row r="84" spans="1:5" x14ac:dyDescent="0.35">
      <c r="A84" s="37"/>
      <c r="B84" s="37"/>
      <c r="C84" s="10">
        <f t="shared" si="1"/>
        <v>78</v>
      </c>
      <c r="D84" s="11"/>
      <c r="E84" s="65"/>
    </row>
    <row r="85" spans="1:5" x14ac:dyDescent="0.35">
      <c r="A85" s="37"/>
      <c r="B85" s="37"/>
      <c r="C85" s="10">
        <f t="shared" si="1"/>
        <v>79</v>
      </c>
      <c r="D85" s="11"/>
      <c r="E85" s="65"/>
    </row>
    <row r="86" spans="1:5" x14ac:dyDescent="0.35">
      <c r="A86" s="37"/>
      <c r="B86" s="37"/>
      <c r="C86" s="10">
        <f t="shared" si="1"/>
        <v>80</v>
      </c>
      <c r="D86" s="11"/>
      <c r="E86" s="65"/>
    </row>
    <row r="87" spans="1:5" x14ac:dyDescent="0.35">
      <c r="A87" s="37"/>
      <c r="B87" s="37"/>
      <c r="C87" s="10">
        <f t="shared" si="1"/>
        <v>81</v>
      </c>
      <c r="D87" s="11"/>
      <c r="E87" s="65"/>
    </row>
    <row r="88" spans="1:5" x14ac:dyDescent="0.35">
      <c r="A88" s="37"/>
      <c r="B88" s="37"/>
      <c r="C88" s="10">
        <f t="shared" si="1"/>
        <v>82</v>
      </c>
      <c r="D88" s="11"/>
      <c r="E88" s="65"/>
    </row>
    <row r="89" spans="1:5" x14ac:dyDescent="0.35">
      <c r="A89" s="37"/>
      <c r="B89" s="37"/>
      <c r="C89" s="10">
        <f t="shared" si="1"/>
        <v>83</v>
      </c>
      <c r="D89" s="11"/>
      <c r="E89" s="65"/>
    </row>
    <row r="90" spans="1:5" x14ac:dyDescent="0.35">
      <c r="A90" s="37"/>
      <c r="B90" s="37"/>
      <c r="C90" s="10">
        <f t="shared" si="1"/>
        <v>84</v>
      </c>
      <c r="D90" s="11"/>
      <c r="E90" s="65"/>
    </row>
    <row r="91" spans="1:5" x14ac:dyDescent="0.35">
      <c r="A91" s="37"/>
      <c r="B91" s="37"/>
      <c r="C91" s="10">
        <f t="shared" si="1"/>
        <v>85</v>
      </c>
      <c r="D91" s="11"/>
      <c r="E91" s="65"/>
    </row>
    <row r="92" spans="1:5" x14ac:dyDescent="0.35">
      <c r="A92" s="37"/>
      <c r="B92" s="37"/>
      <c r="C92" s="10">
        <f t="shared" si="1"/>
        <v>86</v>
      </c>
      <c r="D92" s="11"/>
      <c r="E92" s="65"/>
    </row>
    <row r="93" spans="1:5" x14ac:dyDescent="0.35">
      <c r="A93" s="37"/>
      <c r="B93" s="37"/>
      <c r="C93" s="10">
        <f t="shared" si="1"/>
        <v>87</v>
      </c>
      <c r="D93" s="11"/>
      <c r="E93" s="65"/>
    </row>
    <row r="94" spans="1:5" x14ac:dyDescent="0.35">
      <c r="A94" s="37"/>
      <c r="B94" s="37"/>
      <c r="C94" s="10">
        <f t="shared" si="1"/>
        <v>88</v>
      </c>
      <c r="D94" s="11"/>
      <c r="E94" s="65"/>
    </row>
    <row r="95" spans="1:5" x14ac:dyDescent="0.35">
      <c r="A95" s="37"/>
      <c r="B95" s="37"/>
      <c r="C95" s="10">
        <f t="shared" si="1"/>
        <v>89</v>
      </c>
      <c r="D95" s="11"/>
      <c r="E95" s="65"/>
    </row>
    <row r="96" spans="1:5" x14ac:dyDescent="0.35">
      <c r="A96" s="37"/>
      <c r="B96" s="37"/>
      <c r="C96" s="10">
        <f t="shared" si="1"/>
        <v>90</v>
      </c>
      <c r="D96" s="11"/>
      <c r="E96" s="65"/>
    </row>
    <row r="97" spans="1:5" x14ac:dyDescent="0.35">
      <c r="A97" s="37"/>
      <c r="B97" s="37"/>
      <c r="C97" s="10">
        <f t="shared" si="1"/>
        <v>91</v>
      </c>
      <c r="D97" s="11"/>
      <c r="E97" s="65"/>
    </row>
    <row r="98" spans="1:5" x14ac:dyDescent="0.35">
      <c r="A98" s="37"/>
      <c r="B98" s="37"/>
      <c r="C98" s="10">
        <f t="shared" si="1"/>
        <v>92</v>
      </c>
      <c r="D98" s="11"/>
      <c r="E98" s="65"/>
    </row>
    <row r="99" spans="1:5" x14ac:dyDescent="0.35">
      <c r="A99" s="37"/>
      <c r="B99" s="37"/>
      <c r="C99" s="10">
        <f t="shared" si="1"/>
        <v>93</v>
      </c>
      <c r="D99" s="11"/>
      <c r="E99" s="65"/>
    </row>
    <row r="100" spans="1:5" x14ac:dyDescent="0.35">
      <c r="A100" s="37"/>
      <c r="B100" s="37"/>
      <c r="C100" s="10">
        <f t="shared" si="1"/>
        <v>94</v>
      </c>
      <c r="D100" s="11"/>
      <c r="E100" s="65"/>
    </row>
    <row r="101" spans="1:5" x14ac:dyDescent="0.35">
      <c r="A101" s="37"/>
      <c r="B101" s="37"/>
      <c r="C101" s="10">
        <f t="shared" si="1"/>
        <v>95</v>
      </c>
      <c r="D101" s="11"/>
      <c r="E101" s="65"/>
    </row>
    <row r="102" spans="1:5" x14ac:dyDescent="0.35">
      <c r="A102" s="37"/>
      <c r="B102" s="37"/>
      <c r="C102" s="10">
        <f t="shared" si="1"/>
        <v>96</v>
      </c>
      <c r="D102" s="11"/>
      <c r="E102" s="65"/>
    </row>
    <row r="103" spans="1:5" x14ac:dyDescent="0.35">
      <c r="A103" s="37"/>
      <c r="B103" s="37"/>
      <c r="C103" s="10">
        <f t="shared" si="1"/>
        <v>97</v>
      </c>
      <c r="D103" s="11"/>
      <c r="E103" s="65"/>
    </row>
    <row r="104" spans="1:5" x14ac:dyDescent="0.35">
      <c r="A104" s="37"/>
      <c r="B104" s="37"/>
      <c r="C104" s="10">
        <f t="shared" si="1"/>
        <v>98</v>
      </c>
      <c r="D104" s="11"/>
      <c r="E104" s="65"/>
    </row>
    <row r="105" spans="1:5" x14ac:dyDescent="0.35">
      <c r="A105" s="37"/>
      <c r="B105" s="37"/>
      <c r="C105" s="10">
        <f t="shared" si="1"/>
        <v>99</v>
      </c>
      <c r="D105" s="11"/>
      <c r="E105" s="65"/>
    </row>
    <row r="106" spans="1:5" x14ac:dyDescent="0.35">
      <c r="A106" s="37"/>
      <c r="B106" s="37"/>
      <c r="C106" s="10">
        <f t="shared" si="1"/>
        <v>100</v>
      </c>
      <c r="D106" s="11"/>
      <c r="E106" s="65"/>
    </row>
    <row r="107" spans="1:5" x14ac:dyDescent="0.35">
      <c r="A107" s="37"/>
      <c r="B107" s="37"/>
      <c r="C107" s="10">
        <f t="shared" si="1"/>
        <v>101</v>
      </c>
      <c r="D107" s="11"/>
      <c r="E107" s="65"/>
    </row>
    <row r="108" spans="1:5" x14ac:dyDescent="0.35">
      <c r="A108" s="37"/>
      <c r="B108" s="37"/>
      <c r="C108" s="10">
        <f t="shared" si="1"/>
        <v>102</v>
      </c>
      <c r="D108" s="11"/>
      <c r="E108" s="65"/>
    </row>
    <row r="109" spans="1:5" x14ac:dyDescent="0.35">
      <c r="A109" s="37"/>
      <c r="B109" s="37"/>
      <c r="C109" s="10">
        <f t="shared" si="1"/>
        <v>103</v>
      </c>
      <c r="D109" s="11"/>
      <c r="E109" s="65"/>
    </row>
    <row r="110" spans="1:5" x14ac:dyDescent="0.35">
      <c r="A110" s="37"/>
      <c r="B110" s="37"/>
      <c r="C110" s="10">
        <f t="shared" si="1"/>
        <v>104</v>
      </c>
      <c r="D110" s="11"/>
      <c r="E110" s="65"/>
    </row>
    <row r="111" spans="1:5" x14ac:dyDescent="0.35">
      <c r="A111" s="37"/>
      <c r="B111" s="37"/>
      <c r="C111" s="10">
        <f t="shared" si="1"/>
        <v>105</v>
      </c>
      <c r="D111" s="11"/>
      <c r="E111" s="65"/>
    </row>
    <row r="112" spans="1:5" x14ac:dyDescent="0.35">
      <c r="A112" s="37"/>
      <c r="B112" s="37"/>
      <c r="C112" s="10">
        <f t="shared" si="1"/>
        <v>106</v>
      </c>
      <c r="D112" s="11"/>
      <c r="E112" s="65"/>
    </row>
    <row r="113" spans="1:5" x14ac:dyDescent="0.35">
      <c r="A113" s="37"/>
      <c r="B113" s="37"/>
      <c r="C113" s="10">
        <f t="shared" si="1"/>
        <v>107</v>
      </c>
      <c r="D113" s="11"/>
      <c r="E113" s="65"/>
    </row>
    <row r="114" spans="1:5" x14ac:dyDescent="0.35">
      <c r="A114" s="37"/>
      <c r="B114" s="37"/>
      <c r="C114" s="10">
        <f t="shared" si="1"/>
        <v>108</v>
      </c>
      <c r="D114" s="11"/>
      <c r="E114" s="65"/>
    </row>
    <row r="115" spans="1:5" x14ac:dyDescent="0.35">
      <c r="A115" s="37"/>
      <c r="B115" s="37"/>
      <c r="C115" s="10">
        <f t="shared" si="1"/>
        <v>109</v>
      </c>
      <c r="D115" s="11"/>
      <c r="E115" s="65"/>
    </row>
    <row r="116" spans="1:5" x14ac:dyDescent="0.35">
      <c r="A116" s="37"/>
      <c r="B116" s="37"/>
      <c r="C116" s="10">
        <f t="shared" si="1"/>
        <v>110</v>
      </c>
      <c r="D116" s="11"/>
      <c r="E116" s="65"/>
    </row>
    <row r="117" spans="1:5" x14ac:dyDescent="0.35">
      <c r="A117" s="37"/>
      <c r="B117" s="37"/>
      <c r="C117" s="10">
        <f t="shared" si="1"/>
        <v>111</v>
      </c>
      <c r="D117" s="11"/>
      <c r="E117" s="65"/>
    </row>
    <row r="118" spans="1:5" x14ac:dyDescent="0.35">
      <c r="A118" s="37"/>
      <c r="B118" s="37"/>
      <c r="C118" s="10">
        <f t="shared" si="1"/>
        <v>112</v>
      </c>
      <c r="D118" s="11"/>
      <c r="E118" s="65"/>
    </row>
    <row r="119" spans="1:5" x14ac:dyDescent="0.35">
      <c r="A119" s="37"/>
      <c r="B119" s="37"/>
      <c r="C119" s="10">
        <f t="shared" si="1"/>
        <v>113</v>
      </c>
      <c r="D119" s="11"/>
      <c r="E119" s="65"/>
    </row>
    <row r="120" spans="1:5" x14ac:dyDescent="0.35">
      <c r="A120" s="37"/>
      <c r="B120" s="37"/>
      <c r="C120" s="10">
        <f t="shared" si="1"/>
        <v>114</v>
      </c>
      <c r="D120" s="11"/>
      <c r="E120" s="65"/>
    </row>
    <row r="121" spans="1:5" x14ac:dyDescent="0.35">
      <c r="A121" s="37"/>
      <c r="B121" s="37"/>
      <c r="C121" s="10">
        <f t="shared" si="1"/>
        <v>115</v>
      </c>
      <c r="D121" s="11"/>
      <c r="E121" s="65"/>
    </row>
    <row r="122" spans="1:5" x14ac:dyDescent="0.35">
      <c r="A122" s="37"/>
      <c r="B122" s="37"/>
      <c r="C122" s="10">
        <f t="shared" si="1"/>
        <v>116</v>
      </c>
      <c r="D122" s="11"/>
      <c r="E122" s="65"/>
    </row>
    <row r="123" spans="1:5" x14ac:dyDescent="0.35">
      <c r="A123" s="37"/>
      <c r="B123" s="37"/>
      <c r="C123" s="10">
        <f t="shared" si="1"/>
        <v>117</v>
      </c>
      <c r="D123" s="11"/>
      <c r="E123" s="65"/>
    </row>
    <row r="124" spans="1:5" x14ac:dyDescent="0.35">
      <c r="A124" s="37"/>
      <c r="B124" s="37"/>
      <c r="C124" s="10">
        <f t="shared" si="1"/>
        <v>118</v>
      </c>
      <c r="D124" s="11"/>
      <c r="E124" s="65"/>
    </row>
    <row r="125" spans="1:5" x14ac:dyDescent="0.35">
      <c r="A125" s="37"/>
      <c r="B125" s="37"/>
      <c r="C125" s="10">
        <f t="shared" si="1"/>
        <v>119</v>
      </c>
      <c r="D125" s="11"/>
      <c r="E125" s="65"/>
    </row>
    <row r="126" spans="1:5" x14ac:dyDescent="0.35">
      <c r="A126" s="37"/>
      <c r="B126" s="37"/>
      <c r="C126" s="10">
        <f t="shared" si="1"/>
        <v>120</v>
      </c>
      <c r="D126" s="11"/>
      <c r="E126" s="65"/>
    </row>
    <row r="127" spans="1:5" x14ac:dyDescent="0.35">
      <c r="A127" s="37"/>
      <c r="B127" s="37"/>
      <c r="C127" s="10">
        <f t="shared" si="1"/>
        <v>121</v>
      </c>
      <c r="D127" s="11"/>
      <c r="E127" s="65"/>
    </row>
    <row r="128" spans="1:5" x14ac:dyDescent="0.35">
      <c r="A128" s="37"/>
      <c r="B128" s="37"/>
      <c r="C128" s="10">
        <f t="shared" si="1"/>
        <v>122</v>
      </c>
      <c r="D128" s="11"/>
      <c r="E128" s="65"/>
    </row>
    <row r="129" spans="1:5" x14ac:dyDescent="0.35">
      <c r="A129" s="37"/>
      <c r="B129" s="37"/>
      <c r="C129" s="10">
        <f t="shared" si="1"/>
        <v>123</v>
      </c>
      <c r="D129" s="11"/>
      <c r="E129" s="65"/>
    </row>
    <row r="130" spans="1:5" x14ac:dyDescent="0.35">
      <c r="A130" s="37"/>
      <c r="B130" s="37"/>
      <c r="C130" s="10">
        <f t="shared" si="1"/>
        <v>124</v>
      </c>
      <c r="D130" s="11"/>
      <c r="E130" s="65"/>
    </row>
    <row r="131" spans="1:5" x14ac:dyDescent="0.35">
      <c r="A131" s="37"/>
      <c r="B131" s="37"/>
      <c r="C131" s="10">
        <f t="shared" si="1"/>
        <v>125</v>
      </c>
      <c r="D131" s="11"/>
      <c r="E131" s="65"/>
    </row>
    <row r="132" spans="1:5" x14ac:dyDescent="0.35">
      <c r="A132" s="37"/>
      <c r="B132" s="37"/>
      <c r="C132" s="10">
        <f t="shared" si="1"/>
        <v>126</v>
      </c>
      <c r="D132" s="11"/>
      <c r="E132" s="65"/>
    </row>
    <row r="133" spans="1:5" x14ac:dyDescent="0.35">
      <c r="A133" s="37"/>
      <c r="B133" s="37"/>
      <c r="C133" s="10">
        <f t="shared" si="1"/>
        <v>127</v>
      </c>
      <c r="D133" s="11"/>
      <c r="E133" s="65"/>
    </row>
    <row r="134" spans="1:5" x14ac:dyDescent="0.35">
      <c r="A134" s="37"/>
      <c r="B134" s="37"/>
      <c r="C134" s="10">
        <f t="shared" si="1"/>
        <v>128</v>
      </c>
      <c r="D134" s="11"/>
      <c r="E134" s="65"/>
    </row>
    <row r="135" spans="1:5" x14ac:dyDescent="0.35">
      <c r="A135" s="37"/>
      <c r="B135" s="37"/>
      <c r="C135" s="10">
        <f t="shared" ref="C135:C198" si="2">ROW(A135)-ROW($A$7:$E$63)+1</f>
        <v>129</v>
      </c>
      <c r="D135" s="11"/>
      <c r="E135" s="65"/>
    </row>
    <row r="136" spans="1:5" x14ac:dyDescent="0.35">
      <c r="A136" s="37"/>
      <c r="B136" s="37"/>
      <c r="C136" s="10">
        <f t="shared" si="2"/>
        <v>130</v>
      </c>
      <c r="D136" s="11"/>
      <c r="E136" s="65"/>
    </row>
    <row r="137" spans="1:5" x14ac:dyDescent="0.35">
      <c r="A137" s="37"/>
      <c r="B137" s="37"/>
      <c r="C137" s="10">
        <f t="shared" si="2"/>
        <v>131</v>
      </c>
      <c r="D137" s="11"/>
      <c r="E137" s="65"/>
    </row>
    <row r="138" spans="1:5" x14ac:dyDescent="0.35">
      <c r="A138" s="37"/>
      <c r="B138" s="37"/>
      <c r="C138" s="10">
        <f t="shared" si="2"/>
        <v>132</v>
      </c>
      <c r="D138" s="11"/>
      <c r="E138" s="65"/>
    </row>
    <row r="139" spans="1:5" x14ac:dyDescent="0.35">
      <c r="A139" s="37"/>
      <c r="B139" s="37"/>
      <c r="C139" s="10">
        <f t="shared" si="2"/>
        <v>133</v>
      </c>
      <c r="D139" s="11"/>
      <c r="E139" s="65"/>
    </row>
    <row r="140" spans="1:5" x14ac:dyDescent="0.35">
      <c r="A140" s="37"/>
      <c r="B140" s="37"/>
      <c r="C140" s="10">
        <f t="shared" si="2"/>
        <v>134</v>
      </c>
      <c r="D140" s="11"/>
      <c r="E140" s="65"/>
    </row>
    <row r="141" spans="1:5" x14ac:dyDescent="0.35">
      <c r="A141" s="37"/>
      <c r="B141" s="37"/>
      <c r="C141" s="10">
        <f t="shared" si="2"/>
        <v>135</v>
      </c>
      <c r="D141" s="11"/>
      <c r="E141" s="65"/>
    </row>
    <row r="142" spans="1:5" x14ac:dyDescent="0.35">
      <c r="A142" s="37"/>
      <c r="B142" s="37"/>
      <c r="C142" s="10">
        <f t="shared" si="2"/>
        <v>136</v>
      </c>
      <c r="D142" s="11"/>
      <c r="E142" s="65"/>
    </row>
    <row r="143" spans="1:5" x14ac:dyDescent="0.35">
      <c r="A143" s="37"/>
      <c r="B143" s="37"/>
      <c r="C143" s="10">
        <f t="shared" si="2"/>
        <v>137</v>
      </c>
      <c r="D143" s="11"/>
      <c r="E143" s="65"/>
    </row>
    <row r="144" spans="1:5" x14ac:dyDescent="0.35">
      <c r="A144" s="37"/>
      <c r="B144" s="37"/>
      <c r="C144" s="10">
        <f t="shared" si="2"/>
        <v>138</v>
      </c>
      <c r="D144" s="11"/>
      <c r="E144" s="65"/>
    </row>
    <row r="145" spans="1:5" x14ac:dyDescent="0.35">
      <c r="A145" s="37"/>
      <c r="B145" s="37"/>
      <c r="C145" s="10">
        <f t="shared" si="2"/>
        <v>139</v>
      </c>
      <c r="D145" s="11"/>
      <c r="E145" s="65"/>
    </row>
    <row r="146" spans="1:5" x14ac:dyDescent="0.35">
      <c r="A146" s="37"/>
      <c r="B146" s="37"/>
      <c r="C146" s="10">
        <f t="shared" si="2"/>
        <v>140</v>
      </c>
      <c r="D146" s="11"/>
      <c r="E146" s="65"/>
    </row>
    <row r="147" spans="1:5" x14ac:dyDescent="0.35">
      <c r="A147" s="37"/>
      <c r="B147" s="37"/>
      <c r="C147" s="10">
        <f t="shared" si="2"/>
        <v>141</v>
      </c>
      <c r="D147" s="11"/>
      <c r="E147" s="65"/>
    </row>
    <row r="148" spans="1:5" x14ac:dyDescent="0.35">
      <c r="A148" s="37"/>
      <c r="B148" s="37"/>
      <c r="C148" s="10">
        <f t="shared" si="2"/>
        <v>142</v>
      </c>
      <c r="D148" s="11"/>
      <c r="E148" s="65"/>
    </row>
    <row r="149" spans="1:5" x14ac:dyDescent="0.35">
      <c r="A149" s="37"/>
      <c r="B149" s="37"/>
      <c r="C149" s="10">
        <f t="shared" si="2"/>
        <v>143</v>
      </c>
      <c r="D149" s="11"/>
      <c r="E149" s="65"/>
    </row>
    <row r="150" spans="1:5" x14ac:dyDescent="0.35">
      <c r="A150" s="37"/>
      <c r="B150" s="37"/>
      <c r="C150" s="10">
        <f t="shared" si="2"/>
        <v>144</v>
      </c>
      <c r="D150" s="11"/>
      <c r="E150" s="65"/>
    </row>
    <row r="151" spans="1:5" x14ac:dyDescent="0.35">
      <c r="A151" s="37"/>
      <c r="B151" s="37"/>
      <c r="C151" s="10">
        <f t="shared" si="2"/>
        <v>145</v>
      </c>
      <c r="D151" s="11"/>
      <c r="E151" s="65"/>
    </row>
    <row r="152" spans="1:5" x14ac:dyDescent="0.35">
      <c r="A152" s="37"/>
      <c r="B152" s="37"/>
      <c r="C152" s="10">
        <f t="shared" si="2"/>
        <v>146</v>
      </c>
      <c r="D152" s="11"/>
      <c r="E152" s="65"/>
    </row>
    <row r="153" spans="1:5" x14ac:dyDescent="0.35">
      <c r="A153" s="37"/>
      <c r="B153" s="37"/>
      <c r="C153" s="10">
        <f t="shared" si="2"/>
        <v>147</v>
      </c>
      <c r="D153" s="11"/>
      <c r="E153" s="65"/>
    </row>
    <row r="154" spans="1:5" x14ac:dyDescent="0.35">
      <c r="A154" s="37"/>
      <c r="B154" s="37"/>
      <c r="C154" s="10">
        <f t="shared" si="2"/>
        <v>148</v>
      </c>
      <c r="D154" s="11"/>
      <c r="E154" s="65"/>
    </row>
    <row r="155" spans="1:5" x14ac:dyDescent="0.35">
      <c r="A155" s="37"/>
      <c r="B155" s="37"/>
      <c r="C155" s="10">
        <f t="shared" si="2"/>
        <v>149</v>
      </c>
      <c r="D155" s="11"/>
      <c r="E155" s="65"/>
    </row>
    <row r="156" spans="1:5" x14ac:dyDescent="0.35">
      <c r="A156" s="37"/>
      <c r="B156" s="37"/>
      <c r="C156" s="10">
        <f t="shared" si="2"/>
        <v>150</v>
      </c>
      <c r="D156" s="11"/>
      <c r="E156" s="65"/>
    </row>
    <row r="157" spans="1:5" x14ac:dyDescent="0.35">
      <c r="A157" s="37"/>
      <c r="B157" s="37"/>
      <c r="C157" s="10">
        <f t="shared" si="2"/>
        <v>151</v>
      </c>
      <c r="D157" s="11"/>
      <c r="E157" s="65"/>
    </row>
    <row r="158" spans="1:5" x14ac:dyDescent="0.35">
      <c r="A158" s="37"/>
      <c r="B158" s="37"/>
      <c r="C158" s="10">
        <f t="shared" si="2"/>
        <v>152</v>
      </c>
      <c r="D158" s="11"/>
      <c r="E158" s="65"/>
    </row>
    <row r="159" spans="1:5" x14ac:dyDescent="0.35">
      <c r="A159" s="37"/>
      <c r="B159" s="37"/>
      <c r="C159" s="10">
        <f t="shared" si="2"/>
        <v>153</v>
      </c>
      <c r="D159" s="11"/>
      <c r="E159" s="65"/>
    </row>
    <row r="160" spans="1:5" x14ac:dyDescent="0.35">
      <c r="A160" s="37"/>
      <c r="B160" s="37"/>
      <c r="C160" s="10">
        <f t="shared" si="2"/>
        <v>154</v>
      </c>
      <c r="D160" s="11"/>
      <c r="E160" s="65"/>
    </row>
    <row r="161" spans="1:5" x14ac:dyDescent="0.35">
      <c r="A161" s="37"/>
      <c r="B161" s="37"/>
      <c r="C161" s="10">
        <f t="shared" si="2"/>
        <v>155</v>
      </c>
      <c r="D161" s="11"/>
      <c r="E161" s="65"/>
    </row>
    <row r="162" spans="1:5" x14ac:dyDescent="0.35">
      <c r="A162" s="37"/>
      <c r="B162" s="37"/>
      <c r="C162" s="10">
        <f t="shared" si="2"/>
        <v>156</v>
      </c>
      <c r="D162" s="11"/>
      <c r="E162" s="65"/>
    </row>
    <row r="163" spans="1:5" x14ac:dyDescent="0.35">
      <c r="A163" s="37"/>
      <c r="B163" s="37"/>
      <c r="C163" s="10">
        <f t="shared" si="2"/>
        <v>157</v>
      </c>
      <c r="D163" s="11"/>
      <c r="E163" s="65"/>
    </row>
    <row r="164" spans="1:5" x14ac:dyDescent="0.35">
      <c r="A164" s="37"/>
      <c r="B164" s="37"/>
      <c r="C164" s="10">
        <f t="shared" si="2"/>
        <v>158</v>
      </c>
      <c r="D164" s="11"/>
      <c r="E164" s="65"/>
    </row>
    <row r="165" spans="1:5" x14ac:dyDescent="0.35">
      <c r="A165" s="37"/>
      <c r="B165" s="37"/>
      <c r="C165" s="10">
        <f t="shared" si="2"/>
        <v>159</v>
      </c>
      <c r="D165" s="11"/>
      <c r="E165" s="65"/>
    </row>
    <row r="166" spans="1:5" x14ac:dyDescent="0.35">
      <c r="A166" s="37"/>
      <c r="B166" s="37"/>
      <c r="C166" s="10">
        <f t="shared" si="2"/>
        <v>160</v>
      </c>
      <c r="D166" s="11"/>
      <c r="E166" s="65"/>
    </row>
    <row r="167" spans="1:5" x14ac:dyDescent="0.35">
      <c r="A167" s="37"/>
      <c r="B167" s="37"/>
      <c r="C167" s="10">
        <f t="shared" si="2"/>
        <v>161</v>
      </c>
      <c r="D167" s="11"/>
      <c r="E167" s="65"/>
    </row>
    <row r="168" spans="1:5" x14ac:dyDescent="0.35">
      <c r="A168" s="37"/>
      <c r="B168" s="37"/>
      <c r="C168" s="10">
        <f t="shared" si="2"/>
        <v>162</v>
      </c>
      <c r="D168" s="11"/>
      <c r="E168" s="65"/>
    </row>
    <row r="169" spans="1:5" x14ac:dyDescent="0.35">
      <c r="A169" s="37"/>
      <c r="B169" s="37"/>
      <c r="C169" s="10">
        <f t="shared" si="2"/>
        <v>163</v>
      </c>
      <c r="D169" s="11"/>
      <c r="E169" s="65"/>
    </row>
    <row r="170" spans="1:5" x14ac:dyDescent="0.35">
      <c r="A170" s="37"/>
      <c r="B170" s="37"/>
      <c r="C170" s="10">
        <f t="shared" si="2"/>
        <v>164</v>
      </c>
      <c r="D170" s="11"/>
      <c r="E170" s="65"/>
    </row>
    <row r="171" spans="1:5" x14ac:dyDescent="0.35">
      <c r="A171" s="37"/>
      <c r="B171" s="37"/>
      <c r="C171" s="10">
        <f t="shared" si="2"/>
        <v>165</v>
      </c>
      <c r="D171" s="11"/>
      <c r="E171" s="65"/>
    </row>
    <row r="172" spans="1:5" x14ac:dyDescent="0.35">
      <c r="A172" s="37"/>
      <c r="B172" s="37"/>
      <c r="C172" s="10">
        <f t="shared" si="2"/>
        <v>166</v>
      </c>
      <c r="D172" s="11"/>
      <c r="E172" s="65"/>
    </row>
    <row r="173" spans="1:5" x14ac:dyDescent="0.35">
      <c r="A173" s="37"/>
      <c r="B173" s="37"/>
      <c r="C173" s="10">
        <f t="shared" si="2"/>
        <v>167</v>
      </c>
      <c r="D173" s="11"/>
      <c r="E173" s="65"/>
    </row>
    <row r="174" spans="1:5" x14ac:dyDescent="0.35">
      <c r="A174" s="37"/>
      <c r="B174" s="37"/>
      <c r="C174" s="10">
        <f t="shared" si="2"/>
        <v>168</v>
      </c>
      <c r="D174" s="11"/>
      <c r="E174" s="65"/>
    </row>
    <row r="175" spans="1:5" x14ac:dyDescent="0.35">
      <c r="A175" s="37"/>
      <c r="B175" s="37"/>
      <c r="C175" s="10">
        <f t="shared" si="2"/>
        <v>169</v>
      </c>
      <c r="D175" s="11"/>
      <c r="E175" s="65"/>
    </row>
    <row r="176" spans="1:5" x14ac:dyDescent="0.35">
      <c r="A176" s="37"/>
      <c r="B176" s="37"/>
      <c r="C176" s="10">
        <f t="shared" si="2"/>
        <v>170</v>
      </c>
      <c r="D176" s="11"/>
      <c r="E176" s="65"/>
    </row>
    <row r="177" spans="1:5" x14ac:dyDescent="0.35">
      <c r="A177" s="37"/>
      <c r="B177" s="37"/>
      <c r="C177" s="10">
        <f t="shared" si="2"/>
        <v>171</v>
      </c>
      <c r="D177" s="11"/>
      <c r="E177" s="65"/>
    </row>
    <row r="178" spans="1:5" x14ac:dyDescent="0.35">
      <c r="A178" s="37"/>
      <c r="B178" s="37"/>
      <c r="C178" s="10">
        <f t="shared" si="2"/>
        <v>172</v>
      </c>
      <c r="D178" s="11"/>
      <c r="E178" s="65"/>
    </row>
    <row r="179" spans="1:5" x14ac:dyDescent="0.35">
      <c r="A179" s="37"/>
      <c r="B179" s="37"/>
      <c r="C179" s="10">
        <f t="shared" si="2"/>
        <v>173</v>
      </c>
      <c r="D179" s="11"/>
      <c r="E179" s="65"/>
    </row>
    <row r="180" spans="1:5" x14ac:dyDescent="0.35">
      <c r="A180" s="37"/>
      <c r="B180" s="37"/>
      <c r="C180" s="10">
        <f t="shared" si="2"/>
        <v>174</v>
      </c>
      <c r="D180" s="11"/>
      <c r="E180" s="65"/>
    </row>
    <row r="181" spans="1:5" x14ac:dyDescent="0.35">
      <c r="A181" s="37"/>
      <c r="B181" s="37"/>
      <c r="C181" s="10">
        <f t="shared" si="2"/>
        <v>175</v>
      </c>
      <c r="D181" s="11"/>
      <c r="E181" s="65"/>
    </row>
    <row r="182" spans="1:5" x14ac:dyDescent="0.35">
      <c r="A182" s="37"/>
      <c r="B182" s="37"/>
      <c r="C182" s="10">
        <f t="shared" si="2"/>
        <v>176</v>
      </c>
      <c r="D182" s="11"/>
      <c r="E182" s="65"/>
    </row>
    <row r="183" spans="1:5" x14ac:dyDescent="0.35">
      <c r="A183" s="37"/>
      <c r="B183" s="37"/>
      <c r="C183" s="10">
        <f t="shared" si="2"/>
        <v>177</v>
      </c>
      <c r="D183" s="11"/>
      <c r="E183" s="65"/>
    </row>
    <row r="184" spans="1:5" x14ac:dyDescent="0.35">
      <c r="A184" s="37"/>
      <c r="B184" s="37"/>
      <c r="C184" s="10">
        <f t="shared" si="2"/>
        <v>178</v>
      </c>
      <c r="D184" s="11"/>
      <c r="E184" s="65"/>
    </row>
    <row r="185" spans="1:5" x14ac:dyDescent="0.35">
      <c r="A185" s="37"/>
      <c r="B185" s="37"/>
      <c r="C185" s="10">
        <f t="shared" si="2"/>
        <v>179</v>
      </c>
      <c r="D185" s="11"/>
      <c r="E185" s="65"/>
    </row>
    <row r="186" spans="1:5" x14ac:dyDescent="0.35">
      <c r="A186" s="37"/>
      <c r="B186" s="37"/>
      <c r="C186" s="10">
        <f t="shared" si="2"/>
        <v>180</v>
      </c>
      <c r="D186" s="11"/>
      <c r="E186" s="65"/>
    </row>
    <row r="187" spans="1:5" x14ac:dyDescent="0.35">
      <c r="A187" s="37"/>
      <c r="B187" s="37"/>
      <c r="C187" s="10">
        <f t="shared" si="2"/>
        <v>181</v>
      </c>
      <c r="D187" s="11"/>
      <c r="E187" s="65"/>
    </row>
    <row r="188" spans="1:5" x14ac:dyDescent="0.35">
      <c r="A188" s="37"/>
      <c r="B188" s="37"/>
      <c r="C188" s="10">
        <f t="shared" si="2"/>
        <v>182</v>
      </c>
      <c r="D188" s="11"/>
      <c r="E188" s="65"/>
    </row>
    <row r="189" spans="1:5" x14ac:dyDescent="0.35">
      <c r="A189" s="37"/>
      <c r="B189" s="37"/>
      <c r="C189" s="10">
        <f t="shared" si="2"/>
        <v>183</v>
      </c>
      <c r="D189" s="11"/>
      <c r="E189" s="65"/>
    </row>
    <row r="190" spans="1:5" x14ac:dyDescent="0.35">
      <c r="A190" s="37"/>
      <c r="B190" s="37"/>
      <c r="C190" s="10">
        <f t="shared" si="2"/>
        <v>184</v>
      </c>
      <c r="D190" s="11"/>
      <c r="E190" s="65"/>
    </row>
    <row r="191" spans="1:5" x14ac:dyDescent="0.35">
      <c r="A191" s="37"/>
      <c r="B191" s="37"/>
      <c r="C191" s="10">
        <f t="shared" si="2"/>
        <v>185</v>
      </c>
      <c r="D191" s="11"/>
      <c r="E191" s="65"/>
    </row>
    <row r="192" spans="1:5" x14ac:dyDescent="0.35">
      <c r="A192" s="37"/>
      <c r="B192" s="37"/>
      <c r="C192" s="10">
        <f t="shared" si="2"/>
        <v>186</v>
      </c>
      <c r="D192" s="11"/>
      <c r="E192" s="65"/>
    </row>
    <row r="193" spans="1:5" x14ac:dyDescent="0.35">
      <c r="A193" s="37"/>
      <c r="B193" s="37"/>
      <c r="C193" s="10">
        <f t="shared" si="2"/>
        <v>187</v>
      </c>
      <c r="D193" s="11"/>
      <c r="E193" s="65"/>
    </row>
    <row r="194" spans="1:5" x14ac:dyDescent="0.35">
      <c r="A194" s="37"/>
      <c r="B194" s="37"/>
      <c r="C194" s="10">
        <f t="shared" si="2"/>
        <v>188</v>
      </c>
      <c r="D194" s="11"/>
      <c r="E194" s="65"/>
    </row>
    <row r="195" spans="1:5" x14ac:dyDescent="0.35">
      <c r="A195" s="37"/>
      <c r="B195" s="37"/>
      <c r="C195" s="10">
        <f t="shared" si="2"/>
        <v>189</v>
      </c>
      <c r="D195" s="11"/>
      <c r="E195" s="65"/>
    </row>
    <row r="196" spans="1:5" x14ac:dyDescent="0.35">
      <c r="A196" s="37"/>
      <c r="B196" s="37"/>
      <c r="C196" s="10">
        <f t="shared" si="2"/>
        <v>190</v>
      </c>
      <c r="D196" s="11"/>
      <c r="E196" s="65"/>
    </row>
    <row r="197" spans="1:5" x14ac:dyDescent="0.35">
      <c r="A197" s="37"/>
      <c r="B197" s="37"/>
      <c r="C197" s="10">
        <f t="shared" si="2"/>
        <v>191</v>
      </c>
      <c r="D197" s="11"/>
      <c r="E197" s="65"/>
    </row>
    <row r="198" spans="1:5" x14ac:dyDescent="0.35">
      <c r="A198" s="37"/>
      <c r="B198" s="37"/>
      <c r="C198" s="10">
        <f t="shared" si="2"/>
        <v>192</v>
      </c>
      <c r="D198" s="11"/>
      <c r="E198" s="65"/>
    </row>
    <row r="199" spans="1:5" x14ac:dyDescent="0.35">
      <c r="A199" s="37"/>
      <c r="B199" s="37"/>
      <c r="C199" s="10">
        <f t="shared" ref="C199:C246" si="3">ROW(A199)-ROW($A$7:$E$63)+1</f>
        <v>193</v>
      </c>
      <c r="D199" s="11"/>
      <c r="E199" s="65"/>
    </row>
    <row r="200" spans="1:5" x14ac:dyDescent="0.35">
      <c r="A200" s="37"/>
      <c r="B200" s="37"/>
      <c r="C200" s="10">
        <f t="shared" si="3"/>
        <v>194</v>
      </c>
      <c r="D200" s="11"/>
      <c r="E200" s="65"/>
    </row>
    <row r="201" spans="1:5" x14ac:dyDescent="0.35">
      <c r="A201" s="37"/>
      <c r="B201" s="37"/>
      <c r="C201" s="10">
        <f t="shared" si="3"/>
        <v>195</v>
      </c>
      <c r="D201" s="11"/>
      <c r="E201" s="65"/>
    </row>
    <row r="202" spans="1:5" x14ac:dyDescent="0.35">
      <c r="A202" s="37"/>
      <c r="B202" s="37"/>
      <c r="C202" s="10">
        <f t="shared" si="3"/>
        <v>196</v>
      </c>
      <c r="D202" s="11"/>
      <c r="E202" s="65"/>
    </row>
    <row r="203" spans="1:5" x14ac:dyDescent="0.35">
      <c r="A203" s="37"/>
      <c r="B203" s="37"/>
      <c r="C203" s="10">
        <f t="shared" si="3"/>
        <v>197</v>
      </c>
      <c r="D203" s="11"/>
      <c r="E203" s="65"/>
    </row>
    <row r="204" spans="1:5" x14ac:dyDescent="0.35">
      <c r="A204" s="37"/>
      <c r="B204" s="37"/>
      <c r="C204" s="10">
        <f t="shared" si="3"/>
        <v>198</v>
      </c>
      <c r="D204" s="11"/>
      <c r="E204" s="65"/>
    </row>
    <row r="205" spans="1:5" x14ac:dyDescent="0.35">
      <c r="A205" s="37"/>
      <c r="B205" s="37"/>
      <c r="C205" s="10">
        <f t="shared" si="3"/>
        <v>199</v>
      </c>
      <c r="D205" s="11"/>
      <c r="E205" s="65"/>
    </row>
    <row r="206" spans="1:5" x14ac:dyDescent="0.35">
      <c r="A206" s="37"/>
      <c r="B206" s="37"/>
      <c r="C206" s="10">
        <f t="shared" si="3"/>
        <v>200</v>
      </c>
      <c r="D206" s="11"/>
      <c r="E206" s="65"/>
    </row>
    <row r="207" spans="1:5" x14ac:dyDescent="0.35">
      <c r="A207" s="37"/>
      <c r="B207" s="37"/>
      <c r="C207" s="10">
        <f t="shared" si="3"/>
        <v>201</v>
      </c>
      <c r="D207" s="11"/>
      <c r="E207" s="65"/>
    </row>
    <row r="208" spans="1:5" x14ac:dyDescent="0.35">
      <c r="A208" s="37"/>
      <c r="B208" s="37"/>
      <c r="C208" s="10">
        <f t="shared" si="3"/>
        <v>202</v>
      </c>
      <c r="D208" s="11"/>
      <c r="E208" s="65"/>
    </row>
    <row r="209" spans="1:5" x14ac:dyDescent="0.35">
      <c r="A209" s="37"/>
      <c r="B209" s="37"/>
      <c r="C209" s="10">
        <f t="shared" si="3"/>
        <v>203</v>
      </c>
      <c r="D209" s="11"/>
      <c r="E209" s="65"/>
    </row>
    <row r="210" spans="1:5" x14ac:dyDescent="0.35">
      <c r="A210" s="37"/>
      <c r="B210" s="37"/>
      <c r="C210" s="10">
        <f t="shared" si="3"/>
        <v>204</v>
      </c>
      <c r="D210" s="11"/>
      <c r="E210" s="65"/>
    </row>
    <row r="211" spans="1:5" x14ac:dyDescent="0.35">
      <c r="A211" s="37"/>
      <c r="B211" s="37"/>
      <c r="C211" s="10">
        <f t="shared" si="3"/>
        <v>205</v>
      </c>
      <c r="D211" s="11"/>
      <c r="E211" s="65"/>
    </row>
    <row r="212" spans="1:5" x14ac:dyDescent="0.35">
      <c r="A212" s="37"/>
      <c r="B212" s="37"/>
      <c r="C212" s="10">
        <f t="shared" si="3"/>
        <v>206</v>
      </c>
      <c r="D212" s="11"/>
      <c r="E212" s="65"/>
    </row>
    <row r="213" spans="1:5" x14ac:dyDescent="0.35">
      <c r="A213" s="37"/>
      <c r="B213" s="37"/>
      <c r="C213" s="10">
        <f t="shared" si="3"/>
        <v>207</v>
      </c>
      <c r="D213" s="11"/>
      <c r="E213" s="65"/>
    </row>
    <row r="214" spans="1:5" x14ac:dyDescent="0.35">
      <c r="A214" s="37"/>
      <c r="B214" s="37"/>
      <c r="C214" s="10">
        <f t="shared" si="3"/>
        <v>208</v>
      </c>
      <c r="D214" s="11"/>
      <c r="E214" s="65"/>
    </row>
    <row r="215" spans="1:5" x14ac:dyDescent="0.35">
      <c r="A215" s="37"/>
      <c r="B215" s="37"/>
      <c r="C215" s="10">
        <f t="shared" si="3"/>
        <v>209</v>
      </c>
      <c r="D215" s="11"/>
      <c r="E215" s="65"/>
    </row>
    <row r="216" spans="1:5" x14ac:dyDescent="0.35">
      <c r="A216" s="37"/>
      <c r="B216" s="37"/>
      <c r="C216" s="10">
        <f t="shared" si="3"/>
        <v>210</v>
      </c>
      <c r="D216" s="11"/>
      <c r="E216" s="65"/>
    </row>
    <row r="217" spans="1:5" x14ac:dyDescent="0.35">
      <c r="A217" s="37"/>
      <c r="B217" s="37"/>
      <c r="C217" s="10">
        <f t="shared" si="3"/>
        <v>211</v>
      </c>
      <c r="D217" s="11"/>
      <c r="E217" s="65"/>
    </row>
    <row r="218" spans="1:5" x14ac:dyDescent="0.35">
      <c r="A218" s="37"/>
      <c r="B218" s="37"/>
      <c r="C218" s="10">
        <f t="shared" si="3"/>
        <v>212</v>
      </c>
      <c r="D218" s="11"/>
      <c r="E218" s="65"/>
    </row>
    <row r="219" spans="1:5" x14ac:dyDescent="0.35">
      <c r="A219" s="37"/>
      <c r="B219" s="37"/>
      <c r="C219" s="10">
        <f t="shared" si="3"/>
        <v>213</v>
      </c>
      <c r="D219" s="11"/>
      <c r="E219" s="65"/>
    </row>
    <row r="220" spans="1:5" x14ac:dyDescent="0.35">
      <c r="A220" s="37"/>
      <c r="B220" s="37"/>
      <c r="C220" s="10">
        <f t="shared" si="3"/>
        <v>214</v>
      </c>
      <c r="D220" s="11"/>
      <c r="E220" s="65"/>
    </row>
    <row r="221" spans="1:5" x14ac:dyDescent="0.35">
      <c r="A221" s="37"/>
      <c r="B221" s="37"/>
      <c r="C221" s="10">
        <f t="shared" si="3"/>
        <v>215</v>
      </c>
      <c r="D221" s="11"/>
      <c r="E221" s="65"/>
    </row>
    <row r="222" spans="1:5" x14ac:dyDescent="0.35">
      <c r="A222" s="37"/>
      <c r="B222" s="37"/>
      <c r="C222" s="10">
        <f t="shared" si="3"/>
        <v>216</v>
      </c>
      <c r="D222" s="11"/>
      <c r="E222" s="65"/>
    </row>
    <row r="223" spans="1:5" x14ac:dyDescent="0.35">
      <c r="A223" s="37"/>
      <c r="B223" s="37"/>
      <c r="C223" s="10">
        <f t="shared" si="3"/>
        <v>217</v>
      </c>
      <c r="D223" s="11"/>
      <c r="E223" s="65"/>
    </row>
    <row r="224" spans="1:5" x14ac:dyDescent="0.35">
      <c r="A224" s="37"/>
      <c r="B224" s="37"/>
      <c r="C224" s="10">
        <f t="shared" si="3"/>
        <v>218</v>
      </c>
      <c r="D224" s="11"/>
      <c r="E224" s="65"/>
    </row>
    <row r="225" spans="1:5" x14ac:dyDescent="0.35">
      <c r="A225" s="37"/>
      <c r="B225" s="37"/>
      <c r="C225" s="10">
        <f t="shared" si="3"/>
        <v>219</v>
      </c>
      <c r="D225" s="11"/>
      <c r="E225" s="65"/>
    </row>
    <row r="226" spans="1:5" x14ac:dyDescent="0.35">
      <c r="A226" s="37"/>
      <c r="B226" s="37"/>
      <c r="C226" s="10">
        <f t="shared" si="3"/>
        <v>220</v>
      </c>
      <c r="D226" s="11"/>
      <c r="E226" s="65"/>
    </row>
    <row r="227" spans="1:5" x14ac:dyDescent="0.35">
      <c r="A227" s="37"/>
      <c r="B227" s="37"/>
      <c r="C227" s="10">
        <f t="shared" si="3"/>
        <v>221</v>
      </c>
      <c r="D227" s="11"/>
      <c r="E227" s="65"/>
    </row>
    <row r="228" spans="1:5" x14ac:dyDescent="0.35">
      <c r="A228" s="37"/>
      <c r="B228" s="37"/>
      <c r="C228" s="10">
        <f t="shared" si="3"/>
        <v>222</v>
      </c>
      <c r="D228" s="11"/>
      <c r="E228" s="65"/>
    </row>
    <row r="229" spans="1:5" x14ac:dyDescent="0.35">
      <c r="A229" s="37"/>
      <c r="B229" s="37"/>
      <c r="C229" s="10">
        <f t="shared" si="3"/>
        <v>223</v>
      </c>
      <c r="D229" s="11"/>
      <c r="E229" s="65"/>
    </row>
    <row r="230" spans="1:5" x14ac:dyDescent="0.35">
      <c r="A230" s="37"/>
      <c r="B230" s="37"/>
      <c r="C230" s="10">
        <f t="shared" si="3"/>
        <v>224</v>
      </c>
      <c r="D230" s="11"/>
      <c r="E230" s="65"/>
    </row>
    <row r="231" spans="1:5" x14ac:dyDescent="0.35">
      <c r="A231" s="37"/>
      <c r="B231" s="37"/>
      <c r="C231" s="10">
        <f t="shared" si="3"/>
        <v>225</v>
      </c>
      <c r="D231" s="11"/>
      <c r="E231" s="65"/>
    </row>
    <row r="232" spans="1:5" x14ac:dyDescent="0.35">
      <c r="A232" s="37"/>
      <c r="B232" s="37"/>
      <c r="C232" s="10">
        <f t="shared" si="3"/>
        <v>226</v>
      </c>
      <c r="D232" s="11"/>
      <c r="E232" s="65"/>
    </row>
    <row r="233" spans="1:5" x14ac:dyDescent="0.35">
      <c r="A233" s="37"/>
      <c r="B233" s="37"/>
      <c r="C233" s="10">
        <f t="shared" si="3"/>
        <v>227</v>
      </c>
      <c r="D233" s="11"/>
      <c r="E233" s="65"/>
    </row>
    <row r="234" spans="1:5" x14ac:dyDescent="0.35">
      <c r="A234" s="37"/>
      <c r="B234" s="37"/>
      <c r="C234" s="10">
        <f t="shared" si="3"/>
        <v>228</v>
      </c>
      <c r="D234" s="11"/>
      <c r="E234" s="65"/>
    </row>
    <row r="235" spans="1:5" x14ac:dyDescent="0.35">
      <c r="A235" s="37"/>
      <c r="B235" s="37"/>
      <c r="C235" s="10">
        <f t="shared" si="3"/>
        <v>229</v>
      </c>
      <c r="D235" s="11"/>
      <c r="E235" s="65"/>
    </row>
    <row r="236" spans="1:5" x14ac:dyDescent="0.35">
      <c r="A236" s="37"/>
      <c r="B236" s="37"/>
      <c r="C236" s="10">
        <f t="shared" si="3"/>
        <v>230</v>
      </c>
      <c r="D236" s="11"/>
      <c r="E236" s="65"/>
    </row>
    <row r="237" spans="1:5" x14ac:dyDescent="0.35">
      <c r="A237" s="37"/>
      <c r="B237" s="37"/>
      <c r="C237" s="10">
        <f t="shared" si="3"/>
        <v>231</v>
      </c>
      <c r="D237" s="11"/>
      <c r="E237" s="65"/>
    </row>
    <row r="238" spans="1:5" x14ac:dyDescent="0.35">
      <c r="A238" s="37"/>
      <c r="B238" s="37"/>
      <c r="C238" s="10">
        <f t="shared" si="3"/>
        <v>232</v>
      </c>
      <c r="D238" s="11"/>
      <c r="E238" s="65"/>
    </row>
    <row r="239" spans="1:5" x14ac:dyDescent="0.35">
      <c r="A239" s="37"/>
      <c r="B239" s="37"/>
      <c r="C239" s="10">
        <f t="shared" si="3"/>
        <v>233</v>
      </c>
      <c r="D239" s="11"/>
      <c r="E239" s="65"/>
    </row>
    <row r="240" spans="1:5" x14ac:dyDescent="0.35">
      <c r="A240" s="37"/>
      <c r="B240" s="37"/>
      <c r="C240" s="10">
        <f t="shared" si="3"/>
        <v>234</v>
      </c>
      <c r="D240" s="11"/>
      <c r="E240" s="65"/>
    </row>
    <row r="241" spans="1:5" x14ac:dyDescent="0.35">
      <c r="A241" s="37"/>
      <c r="B241" s="37"/>
      <c r="C241" s="10">
        <f t="shared" si="3"/>
        <v>235</v>
      </c>
      <c r="D241" s="11"/>
      <c r="E241" s="65"/>
    </row>
    <row r="242" spans="1:5" x14ac:dyDescent="0.35">
      <c r="A242" s="37"/>
      <c r="B242" s="37"/>
      <c r="C242" s="10">
        <f t="shared" si="3"/>
        <v>236</v>
      </c>
      <c r="D242" s="11"/>
      <c r="E242" s="65"/>
    </row>
    <row r="243" spans="1:5" x14ac:dyDescent="0.35">
      <c r="A243" s="37"/>
      <c r="B243" s="37"/>
      <c r="C243" s="10">
        <f t="shared" si="3"/>
        <v>237</v>
      </c>
      <c r="D243" s="11"/>
      <c r="E243" s="65"/>
    </row>
    <row r="244" spans="1:5" x14ac:dyDescent="0.35">
      <c r="A244" s="37"/>
      <c r="B244" s="37"/>
      <c r="C244" s="10">
        <f t="shared" si="3"/>
        <v>238</v>
      </c>
      <c r="D244" s="11"/>
      <c r="E244" s="65"/>
    </row>
    <row r="245" spans="1:5" x14ac:dyDescent="0.35">
      <c r="A245" s="37"/>
      <c r="B245" s="37"/>
      <c r="C245" s="10">
        <f t="shared" si="3"/>
        <v>239</v>
      </c>
      <c r="D245" s="11"/>
      <c r="E245" s="65"/>
    </row>
    <row r="246" spans="1:5" x14ac:dyDescent="0.35">
      <c r="A246" s="37"/>
      <c r="B246" s="37"/>
      <c r="C246" s="10">
        <f t="shared" si="3"/>
        <v>240</v>
      </c>
      <c r="D246" s="11"/>
      <c r="E246" s="66"/>
    </row>
    <row r="247" spans="1:5" x14ac:dyDescent="0.35"/>
    <row r="248" spans="1:5" x14ac:dyDescent="0.35"/>
    <row r="249" spans="1:5" x14ac:dyDescent="0.35"/>
    <row r="250" spans="1:5" x14ac:dyDescent="0.35"/>
    <row r="251" spans="1:5" x14ac:dyDescent="0.35"/>
    <row r="252" spans="1:5" x14ac:dyDescent="0.35"/>
    <row r="253" spans="1:5" x14ac:dyDescent="0.35"/>
    <row r="254" spans="1:5" x14ac:dyDescent="0.35"/>
    <row r="255" spans="1:5" x14ac:dyDescent="0.35"/>
    <row r="256" spans="1:5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</sheetData>
  <mergeCells count="6">
    <mergeCell ref="A2:D2"/>
    <mergeCell ref="A5:C5"/>
    <mergeCell ref="B3:C3"/>
    <mergeCell ref="B4:C4"/>
    <mergeCell ref="A3:A4"/>
    <mergeCell ref="A1:E1"/>
  </mergeCells>
  <hyperlinks>
    <hyperlink ref="A2:B2" r:id="rId1" display="Actualizar con archivo Super-Financiera" xr:uid="{1E965F0A-4553-4FBF-88ED-A78BCC972110}"/>
  </hyperlinks>
  <pageMargins left="0.7" right="0.7" top="0.75" bottom="0.75" header="0.3" footer="0.3"/>
  <pageSetup paperSize="9" orientation="portrait" horizontalDpi="0" verticalDpi="0" r:id="rId2"/>
  <customProperties>
    <customPr name="SSC_SHEET_GUID" r:id="rId3"/>
  </customProperties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71F1A-8AE6-43A5-974A-356B523CD955}">
  <sheetPr codeName="Sheet1"/>
  <dimension ref="A1:XFC296"/>
  <sheetViews>
    <sheetView workbookViewId="0">
      <pane ySplit="3" topLeftCell="A4" activePane="bottomLeft" state="frozen"/>
      <selection pane="bottomLeft" activeCell="H17" sqref="H17"/>
    </sheetView>
  </sheetViews>
  <sheetFormatPr baseColWidth="10" defaultColWidth="11.453125" defaultRowHeight="14.5" zeroHeight="1" x14ac:dyDescent="0.35"/>
  <cols>
    <col min="1" max="1" width="17.1796875" style="20" customWidth="1"/>
    <col min="2" max="2" width="19.453125" style="20" customWidth="1"/>
    <col min="3" max="3" width="18.453125" style="13" customWidth="1"/>
    <col min="4" max="4" width="13.1796875" style="13" customWidth="1"/>
    <col min="5" max="5" width="13.26953125" style="13" customWidth="1"/>
    <col min="6" max="6" width="10.1796875" style="21" bestFit="1" customWidth="1"/>
    <col min="7" max="7" width="18.7265625" style="13" customWidth="1"/>
    <col min="8" max="8" width="18.26953125" style="13" customWidth="1"/>
    <col min="9" max="9" width="15.26953125" style="13" customWidth="1"/>
    <col min="10" max="12" width="11.453125" hidden="1" customWidth="1"/>
    <col min="13" max="16383" width="0" hidden="1" customWidth="1"/>
    <col min="16384" max="16384" width="2.54296875" hidden="1" customWidth="1"/>
  </cols>
  <sheetData>
    <row r="1" spans="1:9" s="3" customFormat="1" ht="15.5" x14ac:dyDescent="0.3">
      <c r="A1" s="30" t="s">
        <v>11</v>
      </c>
      <c r="B1" s="30"/>
      <c r="C1" s="30"/>
      <c r="D1" s="31" t="s">
        <v>12</v>
      </c>
      <c r="E1" s="31"/>
      <c r="F1" s="31"/>
      <c r="G1" s="32" t="s">
        <v>13</v>
      </c>
      <c r="H1" s="32"/>
      <c r="I1" s="32"/>
    </row>
    <row r="2" spans="1:9" s="3" customFormat="1" ht="25.5" customHeight="1" x14ac:dyDescent="0.3">
      <c r="A2" s="4" t="s">
        <v>0</v>
      </c>
      <c r="B2" s="4" t="s">
        <v>1</v>
      </c>
      <c r="C2" s="5" t="s">
        <v>2</v>
      </c>
      <c r="D2" s="4" t="s">
        <v>0</v>
      </c>
      <c r="E2" s="4" t="s">
        <v>1</v>
      </c>
      <c r="F2" s="6" t="s">
        <v>3</v>
      </c>
      <c r="G2" s="7" t="s">
        <v>4</v>
      </c>
      <c r="H2" s="5" t="s">
        <v>5</v>
      </c>
      <c r="I2" s="5" t="s">
        <v>6</v>
      </c>
    </row>
    <row r="3" spans="1:9" s="3" customFormat="1" ht="15.5" x14ac:dyDescent="0.3">
      <c r="A3" s="33" t="s">
        <v>23</v>
      </c>
      <c r="B3" s="34"/>
      <c r="C3" s="34"/>
      <c r="D3" s="34"/>
      <c r="E3" s="34"/>
      <c r="F3" s="34"/>
      <c r="G3" s="34"/>
      <c r="H3" s="35"/>
      <c r="I3" s="14">
        <f>Informe!$D$4</f>
        <v>36000000</v>
      </c>
    </row>
    <row r="4" spans="1:9" s="3" customFormat="1" ht="13" x14ac:dyDescent="0.3">
      <c r="A4" s="15">
        <f>IFERROR(IF(IF(AND(ROW(A4)=ROW($A$4),Informe!$D$5&lt;DATEVALUE("28/07/2006")),Informe!$D$5+1,INDEX('Intereses moratorios'!$A$7:$A$246,MATCH(Informe!$D$5,'Intereses moratorios'!$A$7:$A$246,1)+ROW(A4)-ROW($A$4)))=0,"",IF(AND(ROW(A4)=ROW($A$4),Informe!$D$5&lt;DATEVALUE("28/07/2006")),Informe!$D$5+1,INDEX('Intereses moratorios'!$A$7:$A$246,MATCH(Informe!$D$5,'Intereses moratorios'!$A$7:$A$246,1)+ROW(A4)-ROW($A$4)))),"")</f>
        <v>44197</v>
      </c>
      <c r="B4" s="15">
        <f>IFERROR(INDEX('Intereses moratorios'!$B$7:$B$246,MATCH(A4,'Intereses moratorios'!$A$7:$A$246,0)),"")</f>
        <v>44227</v>
      </c>
      <c r="C4" s="16">
        <f>IF(A4="","",IFERROR(IF(Informe!$D$6&gt;=DATEVALUE("22/11/2019"),Informe!$D$8,INDEX('Intereses moratorios'!$D$7:$D$246,MATCH(A4,'Intereses moratorios'!$A$7:$A$246,0))),""))</f>
        <v>0.43269999999999997</v>
      </c>
      <c r="D4" s="15">
        <f>IF(AND(B4&gt;Informe!$D$5,A4&lt;=Informe!$D$6),IF(D3="",Informe!$D$5+1,A4),"")</f>
        <v>44198</v>
      </c>
      <c r="E4" s="15">
        <f>IF(D4&lt;&gt;"",IF(E5="",MIN(Informe!$D$6,B4),B4),"")</f>
        <v>44227</v>
      </c>
      <c r="F4" s="17">
        <f>IF(D4&lt;&gt;"",IF(Informe!$F$11="",E4-D4+1,IF(AND(D4&gt;DATE(YEAR(Informe!$F$11)+2,MONTH(Informe!$F$11),DAY(Informe!$F$11)),OR(E4&lt;Informe!$F$12,Informe!$F$12=""))=FALSE,IF(AND(D4&lt;=DATE(YEAR(Informe!$F$11)+2,MONTH(Informe!$F$11),DAY(Informe!$F$11)),E4&gt;=DATE(YEAR(Informe!$F$11)+2,MONTH(Informe!$F$11),DAY(Informe!$F$11)))=TRUE,MIN(E4,DATE(YEAR(Informe!$F$11)+2,MONTH(Informe!$F$11),DAY(Informe!$F$11))),E4)-IF(AND(D4&lt;=Informe!$F$12,E4&gt;=Informe!$F$12)=TRUE,MAX(D4,Informe!$F$12),D4)+1,0)),"")</f>
        <v>30</v>
      </c>
      <c r="G4" s="18">
        <f>IF(D4&lt;&gt;"",Informe!$D$4,"")</f>
        <v>36000000</v>
      </c>
      <c r="H4" s="19">
        <f>IF(D4&lt;&gt;"",ROUND(G4*IF(Informe!$D$6&gt;=DATEVALUE("22/11/2019"),Informe!$D$9,C4/365)*F4,IF(FALSE,-3,2)),"")</f>
        <v>1280317.81</v>
      </c>
      <c r="I4" s="19">
        <f t="shared" ref="I4:I35" si="0">IF(D4&lt;&gt;"",IF(I3="",0,I3)+H4,"")</f>
        <v>37280317.810000002</v>
      </c>
    </row>
    <row r="5" spans="1:9" s="3" customFormat="1" ht="13" x14ac:dyDescent="0.3">
      <c r="A5" s="15">
        <f>IFERROR(IF(IF(AND(ROW(A5)=ROW($A$4),Informe!$D$5&lt;DATEVALUE("28/07/2006")),Informe!$D$5+1,INDEX('Intereses moratorios'!$A$7:$A$246,MATCH(Informe!$D$5,'Intereses moratorios'!$A$7:$A$246,1)+ROW(A5)-ROW($A$4)))=0,"",IF(AND(ROW(A5)=ROW($A$4),Informe!$D$5&lt;DATEVALUE("28/07/2006")),Informe!$D$5+1,INDEX('Intereses moratorios'!$A$7:$A$246,MATCH(Informe!$D$5,'Intereses moratorios'!$A$7:$A$246,1)+ROW(A5)-ROW($A$4)))),"")</f>
        <v>44228</v>
      </c>
      <c r="B5" s="15">
        <f>IFERROR(INDEX('Intereses moratorios'!$B$7:$B$246,MATCH(A5,'Intereses moratorios'!$A$7:$A$246,0)),"")</f>
        <v>44255</v>
      </c>
      <c r="C5" s="16">
        <f>IF(A5="","",IFERROR(IF(Informe!$D$6&gt;=DATEVALUE("22/11/2019"),Informe!$D$8,INDEX('Intereses moratorios'!$D$7:$D$246,MATCH(A5,'Intereses moratorios'!$A$7:$A$246,0))),""))</f>
        <v>0.43269999999999997</v>
      </c>
      <c r="D5" s="15">
        <f>IF(AND(B5&gt;Informe!$D$5,A5&lt;=Informe!$D$6),IF(D4="",Informe!$D$5+1,A5),"")</f>
        <v>44228</v>
      </c>
      <c r="E5" s="15">
        <f>IF(D5&lt;&gt;"",IF(E6="",MIN(Informe!$D$6,B5),B5),"")</f>
        <v>44255</v>
      </c>
      <c r="F5" s="17">
        <f>IF(D5&lt;&gt;"",IF(Informe!$F$11="",E5-D5+1,IF(AND(D5&gt;DATE(YEAR(Informe!$F$11)+2,MONTH(Informe!$F$11),DAY(Informe!$F$11)),OR(E5&lt;Informe!$F$12,Informe!$F$12=""))=FALSE,IF(AND(D5&lt;=DATE(YEAR(Informe!$F$11)+2,MONTH(Informe!$F$11),DAY(Informe!$F$11)),E5&gt;=DATE(YEAR(Informe!$F$11)+2,MONTH(Informe!$F$11),DAY(Informe!$F$11)))=TRUE,MIN(E5,DATE(YEAR(Informe!$F$11)+2,MONTH(Informe!$F$11),DAY(Informe!$F$11))),E5)-IF(AND(D5&lt;=Informe!$F$12,E5&gt;=Informe!$F$12)=TRUE,MAX(D5,Informe!$F$12),D5)+1,0)),"")</f>
        <v>28</v>
      </c>
      <c r="G5" s="18">
        <f>IF(D5&lt;&gt;"",Informe!$D$4,"")</f>
        <v>36000000</v>
      </c>
      <c r="H5" s="19">
        <f>IF(D5&lt;&gt;"",ROUND(G5*IF(Informe!$D$6&gt;=DATEVALUE("22/11/2019"),Informe!$D$9,C5/365)*F5,IF(FALSE,-3,2)),"")</f>
        <v>1194963.29</v>
      </c>
      <c r="I5" s="19">
        <f t="shared" si="0"/>
        <v>38475281.100000001</v>
      </c>
    </row>
    <row r="6" spans="1:9" s="3" customFormat="1" ht="13" x14ac:dyDescent="0.3">
      <c r="A6" s="15">
        <f>IFERROR(IF(IF(AND(ROW(A6)=ROW($A$4),Informe!$D$5&lt;DATEVALUE("28/07/2006")),Informe!$D$5+1,INDEX('Intereses moratorios'!$A$7:$A$246,MATCH(Informe!$D$5,'Intereses moratorios'!$A$7:$A$246,1)+ROW(A6)-ROW($A$4)))=0,"",IF(AND(ROW(A6)=ROW($A$4),Informe!$D$5&lt;DATEVALUE("28/07/2006")),Informe!$D$5+1,INDEX('Intereses moratorios'!$A$7:$A$246,MATCH(Informe!$D$5,'Intereses moratorios'!$A$7:$A$246,1)+ROW(A6)-ROW($A$4)))),"")</f>
        <v>44256</v>
      </c>
      <c r="B6" s="15">
        <f>IFERROR(INDEX('Intereses moratorios'!$B$7:$B$246,MATCH(A6,'Intereses moratorios'!$A$7:$A$246,0)),"")</f>
        <v>44286</v>
      </c>
      <c r="C6" s="16">
        <f>IF(A6="","",IFERROR(IF(Informe!$D$6&gt;=DATEVALUE("22/11/2019"),Informe!$D$8,INDEX('Intereses moratorios'!$D$7:$D$246,MATCH(A6,'Intereses moratorios'!$A$7:$A$246,0))),""))</f>
        <v>0.43269999999999997</v>
      </c>
      <c r="D6" s="15">
        <f>IF(AND(B6&gt;Informe!$D$5,A6&lt;=Informe!$D$6),IF(D5="",Informe!$D$5+1,A6),"")</f>
        <v>44256</v>
      </c>
      <c r="E6" s="15">
        <f>IF(D6&lt;&gt;"",IF(E7="",MIN(Informe!$D$6,B6),B6),"")</f>
        <v>44286</v>
      </c>
      <c r="F6" s="17">
        <f>IF(D6&lt;&gt;"",IF(Informe!$F$11="",E6-D6+1,IF(AND(D6&gt;DATE(YEAR(Informe!$F$11)+2,MONTH(Informe!$F$11),DAY(Informe!$F$11)),OR(E6&lt;Informe!$F$12,Informe!$F$12=""))=FALSE,IF(AND(D6&lt;=DATE(YEAR(Informe!$F$11)+2,MONTH(Informe!$F$11),DAY(Informe!$F$11)),E6&gt;=DATE(YEAR(Informe!$F$11)+2,MONTH(Informe!$F$11),DAY(Informe!$F$11)))=TRUE,MIN(E6,DATE(YEAR(Informe!$F$11)+2,MONTH(Informe!$F$11),DAY(Informe!$F$11))),E6)-IF(AND(D6&lt;=Informe!$F$12,E6&gt;=Informe!$F$12)=TRUE,MAX(D6,Informe!$F$12),D6)+1,0)),"")</f>
        <v>31</v>
      </c>
      <c r="G6" s="18">
        <f>IF(D6&lt;&gt;"",IF(G5="",Informe!$D$4,G5),"")</f>
        <v>36000000</v>
      </c>
      <c r="H6" s="19">
        <f>IF(D6&lt;&gt;"",ROUND(G6*IF(Informe!$D$6&gt;=DATEVALUE("22/11/2019"),Informe!$D$9,C6/365)*F6,IF(FALSE,-3,2)),"")</f>
        <v>1322995.07</v>
      </c>
      <c r="I6" s="19">
        <f t="shared" si="0"/>
        <v>39798276.170000002</v>
      </c>
    </row>
    <row r="7" spans="1:9" s="3" customFormat="1" ht="13" x14ac:dyDescent="0.3">
      <c r="A7" s="15">
        <f>IFERROR(IF(IF(AND(ROW(A7)=ROW($A$4),Informe!$D$5&lt;DATEVALUE("28/07/2006")),Informe!$D$5+1,INDEX('Intereses moratorios'!$A$7:$A$246,MATCH(Informe!$D$5,'Intereses moratorios'!$A$7:$A$246,1)+ROW(A7)-ROW($A$4)))=0,"",IF(AND(ROW(A7)=ROW($A$4),Informe!$D$5&lt;DATEVALUE("28/07/2006")),Informe!$D$5+1,INDEX('Intereses moratorios'!$A$7:$A$246,MATCH(Informe!$D$5,'Intereses moratorios'!$A$7:$A$246,1)+ROW(A7)-ROW($A$4)))),"")</f>
        <v>44287</v>
      </c>
      <c r="B7" s="15">
        <f>IFERROR(INDEX('Intereses moratorios'!$B$7:$B$246,MATCH(A7,'Intereses moratorios'!$A$7:$A$246,0)),"")</f>
        <v>44316</v>
      </c>
      <c r="C7" s="16">
        <f>IF(A7="","",IFERROR(IF(Informe!$D$6&gt;=DATEVALUE("22/11/2019"),Informe!$D$8,INDEX('Intereses moratorios'!$D$7:$D$246,MATCH(A7,'Intereses moratorios'!$A$7:$A$246,0))),""))</f>
        <v>0.43269999999999997</v>
      </c>
      <c r="D7" s="15">
        <f>IF(AND(B7&gt;Informe!$D$5,A7&lt;=Informe!$D$6),IF(D6="",Informe!$D$5+1,A7),"")</f>
        <v>44287</v>
      </c>
      <c r="E7" s="15">
        <f>IF(D7&lt;&gt;"",IF(E8="",MIN(Informe!$D$6,B7),B7),"")</f>
        <v>44316</v>
      </c>
      <c r="F7" s="17">
        <f>IF(D7&lt;&gt;"",IF(Informe!$F$11="",E7-D7+1,IF(AND(D7&gt;DATE(YEAR(Informe!$F$11)+2,MONTH(Informe!$F$11),DAY(Informe!$F$11)),OR(E7&lt;Informe!$F$12,Informe!$F$12=""))=FALSE,IF(AND(D7&lt;=DATE(YEAR(Informe!$F$11)+2,MONTH(Informe!$F$11),DAY(Informe!$F$11)),E7&gt;=DATE(YEAR(Informe!$F$11)+2,MONTH(Informe!$F$11),DAY(Informe!$F$11)))=TRUE,MIN(E7,DATE(YEAR(Informe!$F$11)+2,MONTH(Informe!$F$11),DAY(Informe!$F$11))),E7)-IF(AND(D7&lt;=Informe!$F$12,E7&gt;=Informe!$F$12)=TRUE,MAX(D7,Informe!$F$12),D7)+1,0)),"")</f>
        <v>30</v>
      </c>
      <c r="G7" s="18">
        <f>IF(D7&lt;&gt;"",IF(G6="",Informe!$D$4,G6),"")</f>
        <v>36000000</v>
      </c>
      <c r="H7" s="19">
        <f>IF(D7&lt;&gt;"",ROUND(G7*IF(Informe!$D$6&gt;=DATEVALUE("22/11/2019"),Informe!$D$9,C7/365)*F7,IF(FALSE,-3,2)),"")</f>
        <v>1280317.81</v>
      </c>
      <c r="I7" s="19">
        <f t="shared" si="0"/>
        <v>41078593.980000004</v>
      </c>
    </row>
    <row r="8" spans="1:9" s="3" customFormat="1" ht="13" x14ac:dyDescent="0.3">
      <c r="A8" s="15">
        <f>IFERROR(IF(IF(AND(ROW(A8)=ROW($A$4),Informe!$D$5&lt;DATEVALUE("28/07/2006")),Informe!$D$5+1,INDEX('Intereses moratorios'!$A$7:$A$246,MATCH(Informe!$D$5,'Intereses moratorios'!$A$7:$A$246,1)+ROW(A8)-ROW($A$4)))=0,"",IF(AND(ROW(A8)=ROW($A$4),Informe!$D$5&lt;DATEVALUE("28/07/2006")),Informe!$D$5+1,INDEX('Intereses moratorios'!$A$7:$A$246,MATCH(Informe!$D$5,'Intereses moratorios'!$A$7:$A$246,1)+ROW(A8)-ROW($A$4)))),"")</f>
        <v>44317</v>
      </c>
      <c r="B8" s="15">
        <f>IFERROR(INDEX('Intereses moratorios'!$B$7:$B$246,MATCH(A8,'Intereses moratorios'!$A$7:$A$246,0)),"")</f>
        <v>44347</v>
      </c>
      <c r="C8" s="16">
        <f>IF(A8="","",IFERROR(IF(Informe!$D$6&gt;=DATEVALUE("22/11/2019"),Informe!$D$8,INDEX('Intereses moratorios'!$D$7:$D$246,MATCH(A8,'Intereses moratorios'!$A$7:$A$246,0))),""))</f>
        <v>0.43269999999999997</v>
      </c>
      <c r="D8" s="15">
        <f>IF(AND(B8&gt;Informe!$D$5,A8&lt;=Informe!$D$6),IF(D7="",Informe!$D$5+1,A8),"")</f>
        <v>44317</v>
      </c>
      <c r="E8" s="15">
        <f>IF(D8&lt;&gt;"",IF(E9="",MIN(Informe!$D$6,B8),B8),"")</f>
        <v>44347</v>
      </c>
      <c r="F8" s="17">
        <f>IF(D8&lt;&gt;"",IF(Informe!$F$11="",E8-D8+1,IF(AND(D8&gt;DATE(YEAR(Informe!$F$11)+2,MONTH(Informe!$F$11),DAY(Informe!$F$11)),OR(E8&lt;Informe!$F$12,Informe!$F$12=""))=FALSE,IF(AND(D8&lt;=DATE(YEAR(Informe!$F$11)+2,MONTH(Informe!$F$11),DAY(Informe!$F$11)),E8&gt;=DATE(YEAR(Informe!$F$11)+2,MONTH(Informe!$F$11),DAY(Informe!$F$11)))=TRUE,MIN(E8,DATE(YEAR(Informe!$F$11)+2,MONTH(Informe!$F$11),DAY(Informe!$F$11))),E8)-IF(AND(D8&lt;=Informe!$F$12,E8&gt;=Informe!$F$12)=TRUE,MAX(D8,Informe!$F$12),D8)+1,0)),"")</f>
        <v>31</v>
      </c>
      <c r="G8" s="18">
        <f>IF(D8&lt;&gt;"",IF(G7="",Informe!$D$4,G7),"")</f>
        <v>36000000</v>
      </c>
      <c r="H8" s="19">
        <f>IF(D8&lt;&gt;"",ROUND(G8*IF(Informe!$D$6&gt;=DATEVALUE("22/11/2019"),Informe!$D$9,C8/365)*F8,IF(FALSE,-3,2)),"")</f>
        <v>1322995.07</v>
      </c>
      <c r="I8" s="19">
        <f t="shared" si="0"/>
        <v>42401589.050000004</v>
      </c>
    </row>
    <row r="9" spans="1:9" s="8" customFormat="1" ht="13" x14ac:dyDescent="0.3">
      <c r="A9" s="15">
        <f>IFERROR(IF(IF(AND(ROW(A9)=ROW($A$4),Informe!$D$5&lt;DATEVALUE("28/07/2006")),Informe!$D$5+1,INDEX('Intereses moratorios'!$A$7:$A$246,MATCH(Informe!$D$5,'Intereses moratorios'!$A$7:$A$246,1)+ROW(A9)-ROW($A$4)))=0,"",IF(AND(ROW(A9)=ROW($A$4),Informe!$D$5&lt;DATEVALUE("28/07/2006")),Informe!$D$5+1,INDEX('Intereses moratorios'!$A$7:$A$246,MATCH(Informe!$D$5,'Intereses moratorios'!$A$7:$A$246,1)+ROW(A9)-ROW($A$4)))),"")</f>
        <v>44348</v>
      </c>
      <c r="B9" s="15">
        <f>IFERROR(INDEX('Intereses moratorios'!$B$7:$B$246,MATCH(A9,'Intereses moratorios'!$A$7:$A$246,0)),"")</f>
        <v>44377</v>
      </c>
      <c r="C9" s="16">
        <f>IF(A9="","",IFERROR(IF(Informe!$D$6&gt;=DATEVALUE("22/11/2019"),Informe!$D$8,INDEX('Intereses moratorios'!$D$7:$D$246,MATCH(A9,'Intereses moratorios'!$A$7:$A$246,0))),""))</f>
        <v>0.43269999999999997</v>
      </c>
      <c r="D9" s="15">
        <f>IF(AND(B9&gt;Informe!$D$5,A9&lt;=Informe!$D$6),IF(D8="",Informe!$D$5+1,A9),"")</f>
        <v>44348</v>
      </c>
      <c r="E9" s="15">
        <f>IF(D9&lt;&gt;"",IF(E10="",MIN(Informe!$D$6,B9),B9),"")</f>
        <v>44377</v>
      </c>
      <c r="F9" s="17">
        <f>IF(D9&lt;&gt;"",IF(Informe!$F$11="",E9-D9+1,IF(AND(D9&gt;DATE(YEAR(Informe!$F$11)+2,MONTH(Informe!$F$11),DAY(Informe!$F$11)),OR(E9&lt;Informe!$F$12,Informe!$F$12=""))=FALSE,IF(AND(D9&lt;=DATE(YEAR(Informe!$F$11)+2,MONTH(Informe!$F$11),DAY(Informe!$F$11)),E9&gt;=DATE(YEAR(Informe!$F$11)+2,MONTH(Informe!$F$11),DAY(Informe!$F$11)))=TRUE,MIN(E9,DATE(YEAR(Informe!$F$11)+2,MONTH(Informe!$F$11),DAY(Informe!$F$11))),E9)-IF(AND(D9&lt;=Informe!$F$12,E9&gt;=Informe!$F$12)=TRUE,MAX(D9,Informe!$F$12),D9)+1,0)),"")</f>
        <v>30</v>
      </c>
      <c r="G9" s="18">
        <f>IF(D9&lt;&gt;"",IF(G8="",Informe!$D$4,G8),"")</f>
        <v>36000000</v>
      </c>
      <c r="H9" s="19">
        <f>IF(D9&lt;&gt;"",ROUND(G9*IF(Informe!$D$6&gt;=DATEVALUE("22/11/2019"),Informe!$D$9,C9/365)*F9,IF(FALSE,-3,2)),"")</f>
        <v>1280317.81</v>
      </c>
      <c r="I9" s="19">
        <f t="shared" si="0"/>
        <v>43681906.860000007</v>
      </c>
    </row>
    <row r="10" spans="1:9" s="3" customFormat="1" ht="13" x14ac:dyDescent="0.3">
      <c r="A10" s="15">
        <f>IFERROR(IF(IF(AND(ROW(A10)=ROW($A$4),Informe!$D$5&lt;DATEVALUE("28/07/2006")),Informe!$D$5+1,INDEX('Intereses moratorios'!$A$7:$A$246,MATCH(Informe!$D$5,'Intereses moratorios'!$A$7:$A$246,1)+ROW(A10)-ROW($A$4)))=0,"",IF(AND(ROW(A10)=ROW($A$4),Informe!$D$5&lt;DATEVALUE("28/07/2006")),Informe!$D$5+1,INDEX('Intereses moratorios'!$A$7:$A$246,MATCH(Informe!$D$5,'Intereses moratorios'!$A$7:$A$246,1)+ROW(A10)-ROW($A$4)))),"")</f>
        <v>44378</v>
      </c>
      <c r="B10" s="15">
        <f>IFERROR(INDEX('Intereses moratorios'!$B$7:$B$246,MATCH(A10,'Intereses moratorios'!$A$7:$A$246,0)),"")</f>
        <v>44408</v>
      </c>
      <c r="C10" s="16">
        <f>IF(A10="","",IFERROR(IF(Informe!$D$6&gt;=DATEVALUE("22/11/2019"),Informe!$D$8,INDEX('Intereses moratorios'!$D$7:$D$246,MATCH(A10,'Intereses moratorios'!$A$7:$A$246,0))),""))</f>
        <v>0.43269999999999997</v>
      </c>
      <c r="D10" s="15">
        <f>IF(AND(B10&gt;Informe!$D$5,A10&lt;=Informe!$D$6),IF(D9="",Informe!$D$5+1,A10),"")</f>
        <v>44378</v>
      </c>
      <c r="E10" s="15">
        <f>IF(D10&lt;&gt;"",IF(E11="",MIN(Informe!$D$6,B10),B10),"")</f>
        <v>44408</v>
      </c>
      <c r="F10" s="17">
        <f>IF(D10&lt;&gt;"",IF(Informe!$F$11="",E10-D10+1,IF(AND(D10&gt;DATE(YEAR(Informe!$F$11)+2,MONTH(Informe!$F$11),DAY(Informe!$F$11)),OR(E10&lt;Informe!$F$12,Informe!$F$12=""))=FALSE,IF(AND(D10&lt;=DATE(YEAR(Informe!$F$11)+2,MONTH(Informe!$F$11),DAY(Informe!$F$11)),E10&gt;=DATE(YEAR(Informe!$F$11)+2,MONTH(Informe!$F$11),DAY(Informe!$F$11)))=TRUE,MIN(E10,DATE(YEAR(Informe!$F$11)+2,MONTH(Informe!$F$11),DAY(Informe!$F$11))),E10)-IF(AND(D10&lt;=Informe!$F$12,E10&gt;=Informe!$F$12)=TRUE,MAX(D10,Informe!$F$12),D10)+1,0)),"")</f>
        <v>31</v>
      </c>
      <c r="G10" s="18">
        <f>IF(D10&lt;&gt;"",IF(G9="",Informe!$D$4,G9),"")</f>
        <v>36000000</v>
      </c>
      <c r="H10" s="19">
        <f>IF(D10&lt;&gt;"",ROUND(G10*IF(Informe!$D$6&gt;=DATEVALUE("22/11/2019"),Informe!$D$9,C10/365)*F10,IF(FALSE,-3,2)),"")</f>
        <v>1322995.07</v>
      </c>
      <c r="I10" s="19">
        <f t="shared" si="0"/>
        <v>45004901.930000007</v>
      </c>
    </row>
    <row r="11" spans="1:9" s="9" customFormat="1" ht="13" x14ac:dyDescent="0.3">
      <c r="A11" s="15">
        <f>IFERROR(IF(IF(AND(ROW(A11)=ROW($A$4),Informe!$D$5&lt;DATEVALUE("28/07/2006")),Informe!$D$5+1,INDEX('Intereses moratorios'!$A$7:$A$246,MATCH(Informe!$D$5,'Intereses moratorios'!$A$7:$A$246,1)+ROW(A11)-ROW($A$4)))=0,"",IF(AND(ROW(A11)=ROW($A$4),Informe!$D$5&lt;DATEVALUE("28/07/2006")),Informe!$D$5+1,INDEX('Intereses moratorios'!$A$7:$A$246,MATCH(Informe!$D$5,'Intereses moratorios'!$A$7:$A$246,1)+ROW(A11)-ROW($A$4)))),"")</f>
        <v>44409</v>
      </c>
      <c r="B11" s="15">
        <f>IFERROR(INDEX('Intereses moratorios'!$B$7:$B$246,MATCH(A11,'Intereses moratorios'!$A$7:$A$246,0)),"")</f>
        <v>44439</v>
      </c>
      <c r="C11" s="16">
        <f>IF(A11="","",IFERROR(IF(Informe!$D$6&gt;=DATEVALUE("22/11/2019"),Informe!$D$8,INDEX('Intereses moratorios'!$D$7:$D$246,MATCH(A11,'Intereses moratorios'!$A$7:$A$246,0))),""))</f>
        <v>0.43269999999999997</v>
      </c>
      <c r="D11" s="15">
        <f>IF(AND(B11&gt;Informe!$D$5,A11&lt;=Informe!$D$6),IF(D10="",Informe!$D$5+1,A11),"")</f>
        <v>44409</v>
      </c>
      <c r="E11" s="15">
        <f>IF(D11&lt;&gt;"",IF(E12="",MIN(Informe!$D$6,B11),B11),"")</f>
        <v>44439</v>
      </c>
      <c r="F11" s="17">
        <f>IF(D11&lt;&gt;"",IF(Informe!$F$11="",E11-D11+1,IF(AND(D11&gt;DATE(YEAR(Informe!$F$11)+2,MONTH(Informe!$F$11),DAY(Informe!$F$11)),OR(E11&lt;Informe!$F$12,Informe!$F$12=""))=FALSE,IF(AND(D11&lt;=DATE(YEAR(Informe!$F$11)+2,MONTH(Informe!$F$11),DAY(Informe!$F$11)),E11&gt;=DATE(YEAR(Informe!$F$11)+2,MONTH(Informe!$F$11),DAY(Informe!$F$11)))=TRUE,MIN(E11,DATE(YEAR(Informe!$F$11)+2,MONTH(Informe!$F$11),DAY(Informe!$F$11))),E11)-IF(AND(D11&lt;=Informe!$F$12,E11&gt;=Informe!$F$12)=TRUE,MAX(D11,Informe!$F$12),D11)+1,0)),"")</f>
        <v>31</v>
      </c>
      <c r="G11" s="18">
        <f>IF(D11&lt;&gt;"",IF(G10="",Informe!$D$4,G10),"")</f>
        <v>36000000</v>
      </c>
      <c r="H11" s="19">
        <f>IF(D11&lt;&gt;"",ROUND(G11*IF(Informe!$D$6&gt;=DATEVALUE("22/11/2019"),Informe!$D$9,C11/365)*F11,IF(FALSE,-3,2)),"")</f>
        <v>1322995.07</v>
      </c>
      <c r="I11" s="19">
        <f t="shared" si="0"/>
        <v>46327897.000000007</v>
      </c>
    </row>
    <row r="12" spans="1:9" s="9" customFormat="1" ht="13" x14ac:dyDescent="0.3">
      <c r="A12" s="15">
        <f>IFERROR(IF(IF(AND(ROW(A12)=ROW($A$4),Informe!$D$5&lt;DATEVALUE("28/07/2006")),Informe!$D$5+1,INDEX('Intereses moratorios'!$A$7:$A$246,MATCH(Informe!$D$5,'Intereses moratorios'!$A$7:$A$246,1)+ROW(A12)-ROW($A$4)))=0,"",IF(AND(ROW(A12)=ROW($A$4),Informe!$D$5&lt;DATEVALUE("28/07/2006")),Informe!$D$5+1,INDEX('Intereses moratorios'!$A$7:$A$246,MATCH(Informe!$D$5,'Intereses moratorios'!$A$7:$A$246,1)+ROW(A12)-ROW($A$4)))),"")</f>
        <v>44440</v>
      </c>
      <c r="B12" s="15">
        <f>IFERROR(INDEX('Intereses moratorios'!$B$7:$B$246,MATCH(A12,'Intereses moratorios'!$A$7:$A$246,0)),"")</f>
        <v>44469</v>
      </c>
      <c r="C12" s="16">
        <f>IF(A12="","",IFERROR(IF(Informe!$D$6&gt;=DATEVALUE("22/11/2019"),Informe!$D$8,INDEX('Intereses moratorios'!$D$7:$D$246,MATCH(A12,'Intereses moratorios'!$A$7:$A$246,0))),""))</f>
        <v>0.43269999999999997</v>
      </c>
      <c r="D12" s="15">
        <f>IF(AND(B12&gt;Informe!$D$5,A12&lt;=Informe!$D$6),IF(D11="",Informe!$D$5+1,A12),"")</f>
        <v>44440</v>
      </c>
      <c r="E12" s="15">
        <f>IF(D12&lt;&gt;"",IF(E13="",MIN(Informe!$D$6,B12),B12),"")</f>
        <v>44469</v>
      </c>
      <c r="F12" s="17">
        <f>IF(D12&lt;&gt;"",IF(Informe!$F$11="",E12-D12+1,IF(AND(D12&gt;DATE(YEAR(Informe!$F$11)+2,MONTH(Informe!$F$11),DAY(Informe!$F$11)),OR(E12&lt;Informe!$F$12,Informe!$F$12=""))=FALSE,IF(AND(D12&lt;=DATE(YEAR(Informe!$F$11)+2,MONTH(Informe!$F$11),DAY(Informe!$F$11)),E12&gt;=DATE(YEAR(Informe!$F$11)+2,MONTH(Informe!$F$11),DAY(Informe!$F$11)))=TRUE,MIN(E12,DATE(YEAR(Informe!$F$11)+2,MONTH(Informe!$F$11),DAY(Informe!$F$11))),E12)-IF(AND(D12&lt;=Informe!$F$12,E12&gt;=Informe!$F$12)=TRUE,MAX(D12,Informe!$F$12),D12)+1,0)),"")</f>
        <v>30</v>
      </c>
      <c r="G12" s="18">
        <f>IF(D12&lt;&gt;"",IF(G11="",Informe!$D$4,G11),"")</f>
        <v>36000000</v>
      </c>
      <c r="H12" s="19">
        <f>IF(D12&lt;&gt;"",ROUND(G12*IF(Informe!$D$6&gt;=DATEVALUE("22/11/2019"),Informe!$D$9,C12/365)*F12,IF(FALSE,-3,2)),"")</f>
        <v>1280317.81</v>
      </c>
      <c r="I12" s="19">
        <f t="shared" si="0"/>
        <v>47608214.81000001</v>
      </c>
    </row>
    <row r="13" spans="1:9" s="3" customFormat="1" ht="13" x14ac:dyDescent="0.3">
      <c r="A13" s="15">
        <f>IFERROR(IF(IF(AND(ROW(A13)=ROW($A$4),Informe!$D$5&lt;DATEVALUE("28/07/2006")),Informe!$D$5+1,INDEX('Intereses moratorios'!$A$7:$A$246,MATCH(Informe!$D$5,'Intereses moratorios'!$A$7:$A$246,1)+ROW(A13)-ROW($A$4)))=0,"",IF(AND(ROW(A13)=ROW($A$4),Informe!$D$5&lt;DATEVALUE("28/07/2006")),Informe!$D$5+1,INDEX('Intereses moratorios'!$A$7:$A$246,MATCH(Informe!$D$5,'Intereses moratorios'!$A$7:$A$246,1)+ROW(A13)-ROW($A$4)))),"")</f>
        <v>44470</v>
      </c>
      <c r="B13" s="15">
        <f>IFERROR(INDEX('Intereses moratorios'!$B$7:$B$246,MATCH(A13,'Intereses moratorios'!$A$7:$A$246,0)),"")</f>
        <v>44500</v>
      </c>
      <c r="C13" s="16">
        <f>IF(A13="","",IFERROR(IF(Informe!$D$6&gt;=DATEVALUE("22/11/2019"),Informe!$D$8,INDEX('Intereses moratorios'!$D$7:$D$246,MATCH(A13,'Intereses moratorios'!$A$7:$A$246,0))),""))</f>
        <v>0.43269999999999997</v>
      </c>
      <c r="D13" s="15">
        <f>IF(AND(B13&gt;Informe!$D$5,A13&lt;=Informe!$D$6),IF(D12="",Informe!$D$5+1,A13),"")</f>
        <v>44470</v>
      </c>
      <c r="E13" s="15">
        <f>IF(D13&lt;&gt;"",IF(E14="",MIN(Informe!$D$6,B13),B13),"")</f>
        <v>44500</v>
      </c>
      <c r="F13" s="17">
        <f>IF(D13&lt;&gt;"",IF(Informe!$F$11="",E13-D13+1,IF(AND(D13&gt;DATE(YEAR(Informe!$F$11)+2,MONTH(Informe!$F$11),DAY(Informe!$F$11)),OR(E13&lt;Informe!$F$12,Informe!$F$12=""))=FALSE,IF(AND(D13&lt;=DATE(YEAR(Informe!$F$11)+2,MONTH(Informe!$F$11),DAY(Informe!$F$11)),E13&gt;=DATE(YEAR(Informe!$F$11)+2,MONTH(Informe!$F$11),DAY(Informe!$F$11)))=TRUE,MIN(E13,DATE(YEAR(Informe!$F$11)+2,MONTH(Informe!$F$11),DAY(Informe!$F$11))),E13)-IF(AND(D13&lt;=Informe!$F$12,E13&gt;=Informe!$F$12)=TRUE,MAX(D13,Informe!$F$12),D13)+1,0)),"")</f>
        <v>31</v>
      </c>
      <c r="G13" s="18">
        <f>IF(D13&lt;&gt;"",IF(G12="",Informe!$D$4,G12),"")</f>
        <v>36000000</v>
      </c>
      <c r="H13" s="19">
        <f>IF(D13&lt;&gt;"",ROUND(G13*IF(Informe!$D$6&gt;=DATEVALUE("22/11/2019"),Informe!$D$9,C13/365)*F13,IF(FALSE,-3,2)),"")</f>
        <v>1322995.07</v>
      </c>
      <c r="I13" s="19">
        <f t="shared" si="0"/>
        <v>48931209.88000001</v>
      </c>
    </row>
    <row r="14" spans="1:9" s="3" customFormat="1" ht="13" x14ac:dyDescent="0.3">
      <c r="A14" s="15">
        <f>IFERROR(IF(IF(AND(ROW(A14)=ROW($A$4),Informe!$D$5&lt;DATEVALUE("28/07/2006")),Informe!$D$5+1,INDEX('Intereses moratorios'!$A$7:$A$246,MATCH(Informe!$D$5,'Intereses moratorios'!$A$7:$A$246,1)+ROW(A14)-ROW($A$4)))=0,"",IF(AND(ROW(A14)=ROW($A$4),Informe!$D$5&lt;DATEVALUE("28/07/2006")),Informe!$D$5+1,INDEX('Intereses moratorios'!$A$7:$A$246,MATCH(Informe!$D$5,'Intereses moratorios'!$A$7:$A$246,1)+ROW(A14)-ROW($A$4)))),"")</f>
        <v>44501</v>
      </c>
      <c r="B14" s="15">
        <f>IFERROR(INDEX('Intereses moratorios'!$B$7:$B$246,MATCH(A14,'Intereses moratorios'!$A$7:$A$246,0)),"")</f>
        <v>44530</v>
      </c>
      <c r="C14" s="16">
        <f>IF(A14="","",IFERROR(IF(Informe!$D$6&gt;=DATEVALUE("22/11/2019"),Informe!$D$8,INDEX('Intereses moratorios'!$D$7:$D$246,MATCH(A14,'Intereses moratorios'!$A$7:$A$246,0))),""))</f>
        <v>0.43269999999999997</v>
      </c>
      <c r="D14" s="15">
        <f>IF(AND(B14&gt;Informe!$D$5,A14&lt;=Informe!$D$6),IF(D13="",Informe!$D$5+1,A14),"")</f>
        <v>44501</v>
      </c>
      <c r="E14" s="15">
        <f>IF(D14&lt;&gt;"",IF(E15="",MIN(Informe!$D$6,B14),B14),"")</f>
        <v>44530</v>
      </c>
      <c r="F14" s="17">
        <f>IF(D14&lt;&gt;"",IF(Informe!$F$11="",E14-D14+1,IF(AND(D14&gt;DATE(YEAR(Informe!$F$11)+2,MONTH(Informe!$F$11),DAY(Informe!$F$11)),OR(E14&lt;Informe!$F$12,Informe!$F$12=""))=FALSE,IF(AND(D14&lt;=DATE(YEAR(Informe!$F$11)+2,MONTH(Informe!$F$11),DAY(Informe!$F$11)),E14&gt;=DATE(YEAR(Informe!$F$11)+2,MONTH(Informe!$F$11),DAY(Informe!$F$11)))=TRUE,MIN(E14,DATE(YEAR(Informe!$F$11)+2,MONTH(Informe!$F$11),DAY(Informe!$F$11))),E14)-IF(AND(D14&lt;=Informe!$F$12,E14&gt;=Informe!$F$12)=TRUE,MAX(D14,Informe!$F$12),D14)+1,0)),"")</f>
        <v>30</v>
      </c>
      <c r="G14" s="18">
        <f>IF(D14&lt;&gt;"",IF(G13="",Informe!$D$4,G13),"")</f>
        <v>36000000</v>
      </c>
      <c r="H14" s="19">
        <f>IF(D14&lt;&gt;"",ROUND(G14*IF(Informe!$D$6&gt;=DATEVALUE("22/11/2019"),Informe!$D$9,C14/365)*F14,IF(FALSE,-3,2)),"")</f>
        <v>1280317.81</v>
      </c>
      <c r="I14" s="19">
        <f t="shared" si="0"/>
        <v>50211527.690000013</v>
      </c>
    </row>
    <row r="15" spans="1:9" s="3" customFormat="1" ht="13" x14ac:dyDescent="0.3">
      <c r="A15" s="15">
        <f>IFERROR(IF(IF(AND(ROW(A15)=ROW($A$4),Informe!$D$5&lt;DATEVALUE("28/07/2006")),Informe!$D$5+1,INDEX('Intereses moratorios'!$A$7:$A$246,MATCH(Informe!$D$5,'Intereses moratorios'!$A$7:$A$246,1)+ROW(A15)-ROW($A$4)))=0,"",IF(AND(ROW(A15)=ROW($A$4),Informe!$D$5&lt;DATEVALUE("28/07/2006")),Informe!$D$5+1,INDEX('Intereses moratorios'!$A$7:$A$246,MATCH(Informe!$D$5,'Intereses moratorios'!$A$7:$A$246,1)+ROW(A15)-ROW($A$4)))),"")</f>
        <v>44531</v>
      </c>
      <c r="B15" s="15">
        <f>IFERROR(INDEX('Intereses moratorios'!$B$7:$B$246,MATCH(A15,'Intereses moratorios'!$A$7:$A$246,0)),"")</f>
        <v>44561</v>
      </c>
      <c r="C15" s="16">
        <f>IF(A15="","",IFERROR(IF(Informe!$D$6&gt;=DATEVALUE("22/11/2019"),Informe!$D$8,INDEX('Intereses moratorios'!$D$7:$D$246,MATCH(A15,'Intereses moratorios'!$A$7:$A$246,0))),""))</f>
        <v>0.43269999999999997</v>
      </c>
      <c r="D15" s="15">
        <f>IF(AND(B15&gt;Informe!$D$5,A15&lt;=Informe!$D$6),IF(D14="",Informe!$D$5+1,A15),"")</f>
        <v>44531</v>
      </c>
      <c r="E15" s="15">
        <f>IF(D15&lt;&gt;"",IF(E16="",MIN(Informe!$D$6,B15),B15),"")</f>
        <v>44561</v>
      </c>
      <c r="F15" s="17">
        <f>IF(D15&lt;&gt;"",IF(Informe!$F$11="",E15-D15+1,IF(AND(D15&gt;DATE(YEAR(Informe!$F$11)+2,MONTH(Informe!$F$11),DAY(Informe!$F$11)),OR(E15&lt;Informe!$F$12,Informe!$F$12=""))=FALSE,IF(AND(D15&lt;=DATE(YEAR(Informe!$F$11)+2,MONTH(Informe!$F$11),DAY(Informe!$F$11)),E15&gt;=DATE(YEAR(Informe!$F$11)+2,MONTH(Informe!$F$11),DAY(Informe!$F$11)))=TRUE,MIN(E15,DATE(YEAR(Informe!$F$11)+2,MONTH(Informe!$F$11),DAY(Informe!$F$11))),E15)-IF(AND(D15&lt;=Informe!$F$12,E15&gt;=Informe!$F$12)=TRUE,MAX(D15,Informe!$F$12),D15)+1,0)),"")</f>
        <v>31</v>
      </c>
      <c r="G15" s="18">
        <f>IF(D15&lt;&gt;"",IF(G14="",Informe!$D$4,G14),"")</f>
        <v>36000000</v>
      </c>
      <c r="H15" s="19">
        <f>IF(D15&lt;&gt;"",ROUND(G15*IF(Informe!$D$6&gt;=DATEVALUE("22/11/2019"),Informe!$D$9,C15/365)*F15,IF(FALSE,-3,2)),"")</f>
        <v>1322995.07</v>
      </c>
      <c r="I15" s="19">
        <f t="shared" si="0"/>
        <v>51534522.760000013</v>
      </c>
    </row>
    <row r="16" spans="1:9" s="3" customFormat="1" ht="13" x14ac:dyDescent="0.3">
      <c r="A16" s="15">
        <f>IFERROR(IF(IF(AND(ROW(A16)=ROW($A$4),Informe!$D$5&lt;DATEVALUE("28/07/2006")),Informe!$D$5+1,INDEX('Intereses moratorios'!$A$7:$A$246,MATCH(Informe!$D$5,'Intereses moratorios'!$A$7:$A$246,1)+ROW(A16)-ROW($A$4)))=0,"",IF(AND(ROW(A16)=ROW($A$4),Informe!$D$5&lt;DATEVALUE("28/07/2006")),Informe!$D$5+1,INDEX('Intereses moratorios'!$A$7:$A$246,MATCH(Informe!$D$5,'Intereses moratorios'!$A$7:$A$246,1)+ROW(A16)-ROW($A$4)))),"")</f>
        <v>44562</v>
      </c>
      <c r="B16" s="15">
        <f>IFERROR(INDEX('Intereses moratorios'!$B$7:$B$246,MATCH(A16,'Intereses moratorios'!$A$7:$A$246,0)),"")</f>
        <v>44592</v>
      </c>
      <c r="C16" s="16">
        <f>IF(A16="","",IFERROR(IF(Informe!$D$6&gt;=DATEVALUE("22/11/2019"),Informe!$D$8,INDEX('Intereses moratorios'!$D$7:$D$246,MATCH(A16,'Intereses moratorios'!$A$7:$A$246,0))),""))</f>
        <v>0.43269999999999997</v>
      </c>
      <c r="D16" s="15">
        <f>IF(AND(B16&gt;Informe!$D$5,A16&lt;=Informe!$D$6),IF(D15="",Informe!$D$5+1,A16),"")</f>
        <v>44562</v>
      </c>
      <c r="E16" s="15">
        <f>IF(D16&lt;&gt;"",IF(E17="",MIN(Informe!$D$6,B16),B16),"")</f>
        <v>44592</v>
      </c>
      <c r="F16" s="17">
        <f>IF(D16&lt;&gt;"",IF(Informe!$F$11="",E16-D16+1,IF(AND(D16&gt;DATE(YEAR(Informe!$F$11)+2,MONTH(Informe!$F$11),DAY(Informe!$F$11)),OR(E16&lt;Informe!$F$12,Informe!$F$12=""))=FALSE,IF(AND(D16&lt;=DATE(YEAR(Informe!$F$11)+2,MONTH(Informe!$F$11),DAY(Informe!$F$11)),E16&gt;=DATE(YEAR(Informe!$F$11)+2,MONTH(Informe!$F$11),DAY(Informe!$F$11)))=TRUE,MIN(E16,DATE(YEAR(Informe!$F$11)+2,MONTH(Informe!$F$11),DAY(Informe!$F$11))),E16)-IF(AND(D16&lt;=Informe!$F$12,E16&gt;=Informe!$F$12)=TRUE,MAX(D16,Informe!$F$12),D16)+1,0)),"")</f>
        <v>31</v>
      </c>
      <c r="G16" s="18">
        <f>IF(D16&lt;&gt;"",IF(G15="",Informe!$D$4,G15),"")</f>
        <v>36000000</v>
      </c>
      <c r="H16" s="19">
        <f>IF(D16&lt;&gt;"",ROUND(G16*IF(Informe!$D$6&gt;=DATEVALUE("22/11/2019"),Informe!$D$9,C16/365)*F16,IF(FALSE,-3,2)),"")</f>
        <v>1322995.07</v>
      </c>
      <c r="I16" s="19">
        <f t="shared" si="0"/>
        <v>52857517.830000013</v>
      </c>
    </row>
    <row r="17" spans="1:9" s="3" customFormat="1" ht="13" x14ac:dyDescent="0.3">
      <c r="A17" s="15">
        <f>IFERROR(IF(IF(AND(ROW(A17)=ROW($A$4),Informe!$D$5&lt;DATEVALUE("28/07/2006")),Informe!$D$5+1,INDEX('Intereses moratorios'!$A$7:$A$246,MATCH(Informe!$D$5,'Intereses moratorios'!$A$7:$A$246,1)+ROW(A17)-ROW($A$4)))=0,"",IF(AND(ROW(A17)=ROW($A$4),Informe!$D$5&lt;DATEVALUE("28/07/2006")),Informe!$D$5+1,INDEX('Intereses moratorios'!$A$7:$A$246,MATCH(Informe!$D$5,'Intereses moratorios'!$A$7:$A$246,1)+ROW(A17)-ROW($A$4)))),"")</f>
        <v>44593</v>
      </c>
      <c r="B17" s="15">
        <f>IFERROR(INDEX('Intereses moratorios'!$B$7:$B$246,MATCH(A17,'Intereses moratorios'!$A$7:$A$246,0)),"")</f>
        <v>44620</v>
      </c>
      <c r="C17" s="16">
        <f>IF(A17="","",IFERROR(IF(Informe!$D$6&gt;=DATEVALUE("22/11/2019"),Informe!$D$8,INDEX('Intereses moratorios'!$D$7:$D$246,MATCH(A17,'Intereses moratorios'!$A$7:$A$246,0))),""))</f>
        <v>0.43269999999999997</v>
      </c>
      <c r="D17" s="15">
        <f>IF(AND(B17&gt;Informe!$D$5,A17&lt;=Informe!$D$6),IF(D16="",Informe!$D$5+1,A17),"")</f>
        <v>44593</v>
      </c>
      <c r="E17" s="15">
        <f>IF(D17&lt;&gt;"",IF(E18="",MIN(Informe!$D$6,B17),B17),"")</f>
        <v>44620</v>
      </c>
      <c r="F17" s="17">
        <f>IF(D17&lt;&gt;"",IF(Informe!$F$11="",E17-D17+1,IF(AND(D17&gt;DATE(YEAR(Informe!$F$11)+2,MONTH(Informe!$F$11),DAY(Informe!$F$11)),OR(E17&lt;Informe!$F$12,Informe!$F$12=""))=FALSE,IF(AND(D17&lt;=DATE(YEAR(Informe!$F$11)+2,MONTH(Informe!$F$11),DAY(Informe!$F$11)),E17&gt;=DATE(YEAR(Informe!$F$11)+2,MONTH(Informe!$F$11),DAY(Informe!$F$11)))=TRUE,MIN(E17,DATE(YEAR(Informe!$F$11)+2,MONTH(Informe!$F$11),DAY(Informe!$F$11))),E17)-IF(AND(D17&lt;=Informe!$F$12,E17&gt;=Informe!$F$12)=TRUE,MAX(D17,Informe!$F$12),D17)+1,0)),"")</f>
        <v>28</v>
      </c>
      <c r="G17" s="18">
        <f>IF(D17&lt;&gt;"",IF(G16="",Informe!$D$4,G16),"")</f>
        <v>36000000</v>
      </c>
      <c r="H17" s="19">
        <f>IF(D17&lt;&gt;"",ROUND(G17*IF(Informe!$D$6&gt;=DATEVALUE("22/11/2019"),Informe!$D$9,C17/365)*F17,IF(FALSE,-3,2)),"")</f>
        <v>1194963.29</v>
      </c>
      <c r="I17" s="19">
        <f t="shared" si="0"/>
        <v>54052481.120000012</v>
      </c>
    </row>
    <row r="18" spans="1:9" s="3" customFormat="1" ht="13" x14ac:dyDescent="0.3">
      <c r="A18" s="15">
        <f>IFERROR(IF(IF(AND(ROW(A18)=ROW($A$4),Informe!$D$5&lt;DATEVALUE("28/07/2006")),Informe!$D$5+1,INDEX('Intereses moratorios'!$A$7:$A$246,MATCH(Informe!$D$5,'Intereses moratorios'!$A$7:$A$246,1)+ROW(A18)-ROW($A$4)))=0,"",IF(AND(ROW(A18)=ROW($A$4),Informe!$D$5&lt;DATEVALUE("28/07/2006")),Informe!$D$5+1,INDEX('Intereses moratorios'!$A$7:$A$246,MATCH(Informe!$D$5,'Intereses moratorios'!$A$7:$A$246,1)+ROW(A18)-ROW($A$4)))),"")</f>
        <v>44621</v>
      </c>
      <c r="B18" s="15">
        <f>IFERROR(INDEX('Intereses moratorios'!$B$7:$B$246,MATCH(A18,'Intereses moratorios'!$A$7:$A$246,0)),"")</f>
        <v>44651</v>
      </c>
      <c r="C18" s="16">
        <f>IF(A18="","",IFERROR(IF(Informe!$D$6&gt;=DATEVALUE("22/11/2019"),Informe!$D$8,INDEX('Intereses moratorios'!$D$7:$D$246,MATCH(A18,'Intereses moratorios'!$A$7:$A$246,0))),""))</f>
        <v>0.43269999999999997</v>
      </c>
      <c r="D18" s="15">
        <f>IF(AND(B18&gt;Informe!$D$5,A18&lt;=Informe!$D$6),IF(D17="",Informe!$D$5+1,A18),"")</f>
        <v>44621</v>
      </c>
      <c r="E18" s="15">
        <f>IF(D18&lt;&gt;"",IF(E19="",MIN(Informe!$D$6,B18),B18),"")</f>
        <v>44651</v>
      </c>
      <c r="F18" s="17">
        <f>IF(D18&lt;&gt;"",IF(Informe!$F$11="",E18-D18+1,IF(AND(D18&gt;DATE(YEAR(Informe!$F$11)+2,MONTH(Informe!$F$11),DAY(Informe!$F$11)),OR(E18&lt;Informe!$F$12,Informe!$F$12=""))=FALSE,IF(AND(D18&lt;=DATE(YEAR(Informe!$F$11)+2,MONTH(Informe!$F$11),DAY(Informe!$F$11)),E18&gt;=DATE(YEAR(Informe!$F$11)+2,MONTH(Informe!$F$11),DAY(Informe!$F$11)))=TRUE,MIN(E18,DATE(YEAR(Informe!$F$11)+2,MONTH(Informe!$F$11),DAY(Informe!$F$11))),E18)-IF(AND(D18&lt;=Informe!$F$12,E18&gt;=Informe!$F$12)=TRUE,MAX(D18,Informe!$F$12),D18)+1,0)),"")</f>
        <v>31</v>
      </c>
      <c r="G18" s="18">
        <f>IF(D18&lt;&gt;"",IF(G17="",Informe!$D$4,G17),"")</f>
        <v>36000000</v>
      </c>
      <c r="H18" s="19">
        <f>IF(D18&lt;&gt;"",ROUND(G18*IF(Informe!$D$6&gt;=DATEVALUE("22/11/2019"),Informe!$D$9,C18/365)*F18,IF(FALSE,-3,2)),"")</f>
        <v>1322995.07</v>
      </c>
      <c r="I18" s="19">
        <f t="shared" si="0"/>
        <v>55375476.190000013</v>
      </c>
    </row>
    <row r="19" spans="1:9" s="3" customFormat="1" ht="13" x14ac:dyDescent="0.3">
      <c r="A19" s="15">
        <f>IFERROR(IF(IF(AND(ROW(A19)=ROW($A$4),Informe!$D$5&lt;DATEVALUE("28/07/2006")),Informe!$D$5+1,INDEX('Intereses moratorios'!$A$7:$A$246,MATCH(Informe!$D$5,'Intereses moratorios'!$A$7:$A$246,1)+ROW(A19)-ROW($A$4)))=0,"",IF(AND(ROW(A19)=ROW($A$4),Informe!$D$5&lt;DATEVALUE("28/07/2006")),Informe!$D$5+1,INDEX('Intereses moratorios'!$A$7:$A$246,MATCH(Informe!$D$5,'Intereses moratorios'!$A$7:$A$246,1)+ROW(A19)-ROW($A$4)))),"")</f>
        <v>44652</v>
      </c>
      <c r="B19" s="15">
        <f>IFERROR(INDEX('Intereses moratorios'!$B$7:$B$246,MATCH(A19,'Intereses moratorios'!$A$7:$A$246,0)),"")</f>
        <v>44681</v>
      </c>
      <c r="C19" s="16">
        <f>IF(A19="","",IFERROR(IF(Informe!$D$6&gt;=DATEVALUE("22/11/2019"),Informe!$D$8,INDEX('Intereses moratorios'!$D$7:$D$246,MATCH(A19,'Intereses moratorios'!$A$7:$A$246,0))),""))</f>
        <v>0.43269999999999997</v>
      </c>
      <c r="D19" s="15">
        <f>IF(AND(B19&gt;Informe!$D$5,A19&lt;=Informe!$D$6),IF(D18="",Informe!$D$5+1,A19),"")</f>
        <v>44652</v>
      </c>
      <c r="E19" s="15">
        <f>IF(D19&lt;&gt;"",IF(E20="",MIN(Informe!$D$6,B19),B19),"")</f>
        <v>44681</v>
      </c>
      <c r="F19" s="17">
        <f>IF(D19&lt;&gt;"",IF(Informe!$F$11="",E19-D19+1,IF(AND(D19&gt;DATE(YEAR(Informe!$F$11)+2,MONTH(Informe!$F$11),DAY(Informe!$F$11)),OR(E19&lt;Informe!$F$12,Informe!$F$12=""))=FALSE,IF(AND(D19&lt;=DATE(YEAR(Informe!$F$11)+2,MONTH(Informe!$F$11),DAY(Informe!$F$11)),E19&gt;=DATE(YEAR(Informe!$F$11)+2,MONTH(Informe!$F$11),DAY(Informe!$F$11)))=TRUE,MIN(E19,DATE(YEAR(Informe!$F$11)+2,MONTH(Informe!$F$11),DAY(Informe!$F$11))),E19)-IF(AND(D19&lt;=Informe!$F$12,E19&gt;=Informe!$F$12)=TRUE,MAX(D19,Informe!$F$12),D19)+1,0)),"")</f>
        <v>30</v>
      </c>
      <c r="G19" s="18">
        <f>IF(D19&lt;&gt;"",IF(G18="",Informe!$D$4,G18),"")</f>
        <v>36000000</v>
      </c>
      <c r="H19" s="19">
        <f>IF(D19&lt;&gt;"",ROUND(G19*IF(Informe!$D$6&gt;=DATEVALUE("22/11/2019"),Informe!$D$9,C19/365)*F19,IF(FALSE,-3,2)),"")</f>
        <v>1280317.81</v>
      </c>
      <c r="I19" s="19">
        <f t="shared" si="0"/>
        <v>56655794.000000015</v>
      </c>
    </row>
    <row r="20" spans="1:9" s="3" customFormat="1" ht="13" x14ac:dyDescent="0.3">
      <c r="A20" s="15">
        <f>IFERROR(IF(IF(AND(ROW(A20)=ROW($A$4),Informe!$D$5&lt;DATEVALUE("28/07/2006")),Informe!$D$5+1,INDEX('Intereses moratorios'!$A$7:$A$246,MATCH(Informe!$D$5,'Intereses moratorios'!$A$7:$A$246,1)+ROW(A20)-ROW($A$4)))=0,"",IF(AND(ROW(A20)=ROW($A$4),Informe!$D$5&lt;DATEVALUE("28/07/2006")),Informe!$D$5+1,INDEX('Intereses moratorios'!$A$7:$A$246,MATCH(Informe!$D$5,'Intereses moratorios'!$A$7:$A$246,1)+ROW(A20)-ROW($A$4)))),"")</f>
        <v>44682</v>
      </c>
      <c r="B20" s="15">
        <f>IFERROR(INDEX('Intereses moratorios'!$B$7:$B$246,MATCH(A20,'Intereses moratorios'!$A$7:$A$246,0)),"")</f>
        <v>44712</v>
      </c>
      <c r="C20" s="16">
        <f>IF(A20="","",IFERROR(IF(Informe!$D$6&gt;=DATEVALUE("22/11/2019"),Informe!$D$8,INDEX('Intereses moratorios'!$D$7:$D$246,MATCH(A20,'Intereses moratorios'!$A$7:$A$246,0))),""))</f>
        <v>0.43269999999999997</v>
      </c>
      <c r="D20" s="15">
        <f>IF(AND(B20&gt;Informe!$D$5,A20&lt;=Informe!$D$6),IF(D19="",Informe!$D$5+1,A20),"")</f>
        <v>44682</v>
      </c>
      <c r="E20" s="15">
        <f>IF(D20&lt;&gt;"",IF(E21="",MIN(Informe!$D$6,B20),B20),"")</f>
        <v>44712</v>
      </c>
      <c r="F20" s="17">
        <f>IF(D20&lt;&gt;"",IF(Informe!$F$11="",E20-D20+1,IF(AND(D20&gt;DATE(YEAR(Informe!$F$11)+2,MONTH(Informe!$F$11),DAY(Informe!$F$11)),OR(E20&lt;Informe!$F$12,Informe!$F$12=""))=FALSE,IF(AND(D20&lt;=DATE(YEAR(Informe!$F$11)+2,MONTH(Informe!$F$11),DAY(Informe!$F$11)),E20&gt;=DATE(YEAR(Informe!$F$11)+2,MONTH(Informe!$F$11),DAY(Informe!$F$11)))=TRUE,MIN(E20,DATE(YEAR(Informe!$F$11)+2,MONTH(Informe!$F$11),DAY(Informe!$F$11))),E20)-IF(AND(D20&lt;=Informe!$F$12,E20&gt;=Informe!$F$12)=TRUE,MAX(D20,Informe!$F$12),D20)+1,0)),"")</f>
        <v>31</v>
      </c>
      <c r="G20" s="18">
        <f>IF(D20&lt;&gt;"",IF(G19="",Informe!$D$4,G19),"")</f>
        <v>36000000</v>
      </c>
      <c r="H20" s="19">
        <f>IF(D20&lt;&gt;"",ROUND(G20*IF(Informe!$D$6&gt;=DATEVALUE("22/11/2019"),Informe!$D$9,C20/365)*F20,IF(FALSE,-3,2)),"")</f>
        <v>1322995.07</v>
      </c>
      <c r="I20" s="19">
        <f t="shared" si="0"/>
        <v>57978789.070000015</v>
      </c>
    </row>
    <row r="21" spans="1:9" s="3" customFormat="1" ht="13" x14ac:dyDescent="0.3">
      <c r="A21" s="15">
        <f>IFERROR(IF(IF(AND(ROW(A21)=ROW($A$4),Informe!$D$5&lt;DATEVALUE("28/07/2006")),Informe!$D$5+1,INDEX('Intereses moratorios'!$A$7:$A$246,MATCH(Informe!$D$5,'Intereses moratorios'!$A$7:$A$246,1)+ROW(A21)-ROW($A$4)))=0,"",IF(AND(ROW(A21)=ROW($A$4),Informe!$D$5&lt;DATEVALUE("28/07/2006")),Informe!$D$5+1,INDEX('Intereses moratorios'!$A$7:$A$246,MATCH(Informe!$D$5,'Intereses moratorios'!$A$7:$A$246,1)+ROW(A21)-ROW($A$4)))),"")</f>
        <v>44713</v>
      </c>
      <c r="B21" s="15">
        <f>IFERROR(INDEX('Intereses moratorios'!$B$7:$B$246,MATCH(A21,'Intereses moratorios'!$A$7:$A$246,0)),"")</f>
        <v>44742</v>
      </c>
      <c r="C21" s="16">
        <f>IF(A21="","",IFERROR(IF(Informe!$D$6&gt;=DATEVALUE("22/11/2019"),Informe!$D$8,INDEX('Intereses moratorios'!$D$7:$D$246,MATCH(A21,'Intereses moratorios'!$A$7:$A$246,0))),""))</f>
        <v>0.43269999999999997</v>
      </c>
      <c r="D21" s="15">
        <f>IF(AND(B21&gt;Informe!$D$5,A21&lt;=Informe!$D$6),IF(D20="",Informe!$D$5+1,A21),"")</f>
        <v>44713</v>
      </c>
      <c r="E21" s="15">
        <f>IF(D21&lt;&gt;"",IF(E22="",MIN(Informe!$D$6,B21),B21),"")</f>
        <v>44742</v>
      </c>
      <c r="F21" s="17">
        <f>IF(D21&lt;&gt;"",IF(Informe!$F$11="",E21-D21+1,IF(AND(D21&gt;DATE(YEAR(Informe!$F$11)+2,MONTH(Informe!$F$11),DAY(Informe!$F$11)),OR(E21&lt;Informe!$F$12,Informe!$F$12=""))=FALSE,IF(AND(D21&lt;=DATE(YEAR(Informe!$F$11)+2,MONTH(Informe!$F$11),DAY(Informe!$F$11)),E21&gt;=DATE(YEAR(Informe!$F$11)+2,MONTH(Informe!$F$11),DAY(Informe!$F$11)))=TRUE,MIN(E21,DATE(YEAR(Informe!$F$11)+2,MONTH(Informe!$F$11),DAY(Informe!$F$11))),E21)-IF(AND(D21&lt;=Informe!$F$12,E21&gt;=Informe!$F$12)=TRUE,MAX(D21,Informe!$F$12),D21)+1,0)),"")</f>
        <v>30</v>
      </c>
      <c r="G21" s="18">
        <f>IF(D21&lt;&gt;"",IF(G20="",Informe!$D$4,G20),"")</f>
        <v>36000000</v>
      </c>
      <c r="H21" s="19">
        <f>IF(D21&lt;&gt;"",ROUND(G21*IF(Informe!$D$6&gt;=DATEVALUE("22/11/2019"),Informe!$D$9,C21/365)*F21,IF(FALSE,-3,2)),"")</f>
        <v>1280317.81</v>
      </c>
      <c r="I21" s="19">
        <f t="shared" si="0"/>
        <v>59259106.880000018</v>
      </c>
    </row>
    <row r="22" spans="1:9" s="3" customFormat="1" ht="13" x14ac:dyDescent="0.3">
      <c r="A22" s="15">
        <f>IFERROR(IF(IF(AND(ROW(A22)=ROW($A$4),Informe!$D$5&lt;DATEVALUE("28/07/2006")),Informe!$D$5+1,INDEX('Intereses moratorios'!$A$7:$A$246,MATCH(Informe!$D$5,'Intereses moratorios'!$A$7:$A$246,1)+ROW(A22)-ROW($A$4)))=0,"",IF(AND(ROW(A22)=ROW($A$4),Informe!$D$5&lt;DATEVALUE("28/07/2006")),Informe!$D$5+1,INDEX('Intereses moratorios'!$A$7:$A$246,MATCH(Informe!$D$5,'Intereses moratorios'!$A$7:$A$246,1)+ROW(A22)-ROW($A$4)))),"")</f>
        <v>44743</v>
      </c>
      <c r="B22" s="15">
        <f>IFERROR(INDEX('Intereses moratorios'!$B$7:$B$246,MATCH(A22,'Intereses moratorios'!$A$7:$A$246,0)),"")</f>
        <v>44773</v>
      </c>
      <c r="C22" s="16">
        <f>IF(A22="","",IFERROR(IF(Informe!$D$6&gt;=DATEVALUE("22/11/2019"),Informe!$D$8,INDEX('Intereses moratorios'!$D$7:$D$246,MATCH(A22,'Intereses moratorios'!$A$7:$A$246,0))),""))</f>
        <v>0.43269999999999997</v>
      </c>
      <c r="D22" s="15">
        <f>IF(AND(B22&gt;Informe!$D$5,A22&lt;=Informe!$D$6),IF(D21="",Informe!$D$5+1,A22),"")</f>
        <v>44743</v>
      </c>
      <c r="E22" s="15">
        <f>IF(D22&lt;&gt;"",IF(E23="",MIN(Informe!$D$6,B22),B22),"")</f>
        <v>44773</v>
      </c>
      <c r="F22" s="17">
        <f>IF(D22&lt;&gt;"",IF(Informe!$F$11="",E22-D22+1,IF(AND(D22&gt;DATE(YEAR(Informe!$F$11)+2,MONTH(Informe!$F$11),DAY(Informe!$F$11)),OR(E22&lt;Informe!$F$12,Informe!$F$12=""))=FALSE,IF(AND(D22&lt;=DATE(YEAR(Informe!$F$11)+2,MONTH(Informe!$F$11),DAY(Informe!$F$11)),E22&gt;=DATE(YEAR(Informe!$F$11)+2,MONTH(Informe!$F$11),DAY(Informe!$F$11)))=TRUE,MIN(E22,DATE(YEAR(Informe!$F$11)+2,MONTH(Informe!$F$11),DAY(Informe!$F$11))),E22)-IF(AND(D22&lt;=Informe!$F$12,E22&gt;=Informe!$F$12)=TRUE,MAX(D22,Informe!$F$12),D22)+1,0)),"")</f>
        <v>31</v>
      </c>
      <c r="G22" s="18">
        <f>IF(D22&lt;&gt;"",IF(G21="",Informe!$D$4,G21),"")</f>
        <v>36000000</v>
      </c>
      <c r="H22" s="19">
        <f>IF(D22&lt;&gt;"",ROUND(G22*IF(Informe!$D$6&gt;=DATEVALUE("22/11/2019"),Informe!$D$9,C22/365)*F22,IF(FALSE,-3,2)),"")</f>
        <v>1322995.07</v>
      </c>
      <c r="I22" s="19">
        <f t="shared" si="0"/>
        <v>60582101.950000018</v>
      </c>
    </row>
    <row r="23" spans="1:9" s="3" customFormat="1" ht="13" x14ac:dyDescent="0.3">
      <c r="A23" s="15">
        <f>IFERROR(IF(IF(AND(ROW(A23)=ROW($A$4),Informe!$D$5&lt;DATEVALUE("28/07/2006")),Informe!$D$5+1,INDEX('Intereses moratorios'!$A$7:$A$246,MATCH(Informe!$D$5,'Intereses moratorios'!$A$7:$A$246,1)+ROW(A23)-ROW($A$4)))=0,"",IF(AND(ROW(A23)=ROW($A$4),Informe!$D$5&lt;DATEVALUE("28/07/2006")),Informe!$D$5+1,INDEX('Intereses moratorios'!$A$7:$A$246,MATCH(Informe!$D$5,'Intereses moratorios'!$A$7:$A$246,1)+ROW(A23)-ROW($A$4)))),"")</f>
        <v>44774</v>
      </c>
      <c r="B23" s="15">
        <f>IFERROR(INDEX('Intereses moratorios'!$B$7:$B$246,MATCH(A23,'Intereses moratorios'!$A$7:$A$246,0)),"")</f>
        <v>44804</v>
      </c>
      <c r="C23" s="16">
        <f>IF(A23="","",IFERROR(IF(Informe!$D$6&gt;=DATEVALUE("22/11/2019"),Informe!$D$8,INDEX('Intereses moratorios'!$D$7:$D$246,MATCH(A23,'Intereses moratorios'!$A$7:$A$246,0))),""))</f>
        <v>0.43269999999999997</v>
      </c>
      <c r="D23" s="15">
        <f>IF(AND(B23&gt;Informe!$D$5,A23&lt;=Informe!$D$6),IF(D22="",Informe!$D$5+1,A23),"")</f>
        <v>44774</v>
      </c>
      <c r="E23" s="15">
        <f>IF(D23&lt;&gt;"",IF(E24="",MIN(Informe!$D$6,B23),B23),"")</f>
        <v>44804</v>
      </c>
      <c r="F23" s="17">
        <f>IF(D23&lt;&gt;"",IF(Informe!$F$11="",E23-D23+1,IF(AND(D23&gt;DATE(YEAR(Informe!$F$11)+2,MONTH(Informe!$F$11),DAY(Informe!$F$11)),OR(E23&lt;Informe!$F$12,Informe!$F$12=""))=FALSE,IF(AND(D23&lt;=DATE(YEAR(Informe!$F$11)+2,MONTH(Informe!$F$11),DAY(Informe!$F$11)),E23&gt;=DATE(YEAR(Informe!$F$11)+2,MONTH(Informe!$F$11),DAY(Informe!$F$11)))=TRUE,MIN(E23,DATE(YEAR(Informe!$F$11)+2,MONTH(Informe!$F$11),DAY(Informe!$F$11))),E23)-IF(AND(D23&lt;=Informe!$F$12,E23&gt;=Informe!$F$12)=TRUE,MAX(D23,Informe!$F$12),D23)+1,0)),"")</f>
        <v>31</v>
      </c>
      <c r="G23" s="18">
        <f>IF(D23&lt;&gt;"",IF(G22="",Informe!$D$4,G22),"")</f>
        <v>36000000</v>
      </c>
      <c r="H23" s="19">
        <f>IF(D23&lt;&gt;"",ROUND(G23*IF(Informe!$D$6&gt;=DATEVALUE("22/11/2019"),Informe!$D$9,C23/365)*F23,IF(FALSE,-3,2)),"")</f>
        <v>1322995.07</v>
      </c>
      <c r="I23" s="19">
        <f t="shared" si="0"/>
        <v>61905097.020000018</v>
      </c>
    </row>
    <row r="24" spans="1:9" s="3" customFormat="1" ht="13" x14ac:dyDescent="0.3">
      <c r="A24" s="15">
        <f>IFERROR(IF(IF(AND(ROW(A24)=ROW($A$4),Informe!$D$5&lt;DATEVALUE("28/07/2006")),Informe!$D$5+1,INDEX('Intereses moratorios'!$A$7:$A$246,MATCH(Informe!$D$5,'Intereses moratorios'!$A$7:$A$246,1)+ROW(A24)-ROW($A$4)))=0,"",IF(AND(ROW(A24)=ROW($A$4),Informe!$D$5&lt;DATEVALUE("28/07/2006")),Informe!$D$5+1,INDEX('Intereses moratorios'!$A$7:$A$246,MATCH(Informe!$D$5,'Intereses moratorios'!$A$7:$A$246,1)+ROW(A24)-ROW($A$4)))),"")</f>
        <v>44805</v>
      </c>
      <c r="B24" s="15">
        <f>IFERROR(INDEX('Intereses moratorios'!$B$7:$B$246,MATCH(A24,'Intereses moratorios'!$A$7:$A$246,0)),"")</f>
        <v>44834</v>
      </c>
      <c r="C24" s="16">
        <f>IF(A24="","",IFERROR(IF(Informe!$D$6&gt;=DATEVALUE("22/11/2019"),Informe!$D$8,INDEX('Intereses moratorios'!$D$7:$D$246,MATCH(A24,'Intereses moratorios'!$A$7:$A$246,0))),""))</f>
        <v>0.43269999999999997</v>
      </c>
      <c r="D24" s="15">
        <f>IF(AND(B24&gt;Informe!$D$5,A24&lt;=Informe!$D$6),IF(D23="",Informe!$D$5+1,A24),"")</f>
        <v>44805</v>
      </c>
      <c r="E24" s="15">
        <f>IF(D24&lt;&gt;"",IF(E25="",MIN(Informe!$D$6,B24),B24),"")</f>
        <v>44834</v>
      </c>
      <c r="F24" s="17">
        <f>IF(D24&lt;&gt;"",IF(Informe!$F$11="",E24-D24+1,IF(AND(D24&gt;DATE(YEAR(Informe!$F$11)+2,MONTH(Informe!$F$11),DAY(Informe!$F$11)),OR(E24&lt;Informe!$F$12,Informe!$F$12=""))=FALSE,IF(AND(D24&lt;=DATE(YEAR(Informe!$F$11)+2,MONTH(Informe!$F$11),DAY(Informe!$F$11)),E24&gt;=DATE(YEAR(Informe!$F$11)+2,MONTH(Informe!$F$11),DAY(Informe!$F$11)))=TRUE,MIN(E24,DATE(YEAR(Informe!$F$11)+2,MONTH(Informe!$F$11),DAY(Informe!$F$11))),E24)-IF(AND(D24&lt;=Informe!$F$12,E24&gt;=Informe!$F$12)=TRUE,MAX(D24,Informe!$F$12),D24)+1,0)),"")</f>
        <v>30</v>
      </c>
      <c r="G24" s="18">
        <f>IF(D24&lt;&gt;"",IF(G23="",Informe!$D$4,G23),"")</f>
        <v>36000000</v>
      </c>
      <c r="H24" s="19">
        <f>IF(D24&lt;&gt;"",ROUND(G24*IF(Informe!$D$6&gt;=DATEVALUE("22/11/2019"),Informe!$D$9,C24/365)*F24,IF(FALSE,-3,2)),"")</f>
        <v>1280317.81</v>
      </c>
      <c r="I24" s="19">
        <f t="shared" si="0"/>
        <v>63185414.830000021</v>
      </c>
    </row>
    <row r="25" spans="1:9" s="3" customFormat="1" ht="13" x14ac:dyDescent="0.3">
      <c r="A25" s="15">
        <f>IFERROR(IF(IF(AND(ROW(A25)=ROW($A$4),Informe!$D$5&lt;DATEVALUE("28/07/2006")),Informe!$D$5+1,INDEX('Intereses moratorios'!$A$7:$A$246,MATCH(Informe!$D$5,'Intereses moratorios'!$A$7:$A$246,1)+ROW(A25)-ROW($A$4)))=0,"",IF(AND(ROW(A25)=ROW($A$4),Informe!$D$5&lt;DATEVALUE("28/07/2006")),Informe!$D$5+1,INDEX('Intereses moratorios'!$A$7:$A$246,MATCH(Informe!$D$5,'Intereses moratorios'!$A$7:$A$246,1)+ROW(A25)-ROW($A$4)))),"")</f>
        <v>44835</v>
      </c>
      <c r="B25" s="15">
        <f>IFERROR(INDEX('Intereses moratorios'!$B$7:$B$246,MATCH(A25,'Intereses moratorios'!$A$7:$A$246,0)),"")</f>
        <v>44865</v>
      </c>
      <c r="C25" s="16">
        <f>IF(A25="","",IFERROR(IF(Informe!$D$6&gt;=DATEVALUE("22/11/2019"),Informe!$D$8,INDEX('Intereses moratorios'!$D$7:$D$246,MATCH(A25,'Intereses moratorios'!$A$7:$A$246,0))),""))</f>
        <v>0.43269999999999997</v>
      </c>
      <c r="D25" s="15">
        <f>IF(AND(B25&gt;Informe!$D$5,A25&lt;=Informe!$D$6),IF(D24="",Informe!$D$5+1,A25),"")</f>
        <v>44835</v>
      </c>
      <c r="E25" s="15">
        <f>IF(D25&lt;&gt;"",IF(E26="",MIN(Informe!$D$6,B25),B25),"")</f>
        <v>44865</v>
      </c>
      <c r="F25" s="17">
        <f>IF(D25&lt;&gt;"",IF(Informe!$F$11="",E25-D25+1,IF(AND(D25&gt;DATE(YEAR(Informe!$F$11)+2,MONTH(Informe!$F$11),DAY(Informe!$F$11)),OR(E25&lt;Informe!$F$12,Informe!$F$12=""))=FALSE,IF(AND(D25&lt;=DATE(YEAR(Informe!$F$11)+2,MONTH(Informe!$F$11),DAY(Informe!$F$11)),E25&gt;=DATE(YEAR(Informe!$F$11)+2,MONTH(Informe!$F$11),DAY(Informe!$F$11)))=TRUE,MIN(E25,DATE(YEAR(Informe!$F$11)+2,MONTH(Informe!$F$11),DAY(Informe!$F$11))),E25)-IF(AND(D25&lt;=Informe!$F$12,E25&gt;=Informe!$F$12)=TRUE,MAX(D25,Informe!$F$12),D25)+1,0)),"")</f>
        <v>31</v>
      </c>
      <c r="G25" s="18">
        <f>IF(D25&lt;&gt;"",IF(G24="",Informe!$D$4,G24),"")</f>
        <v>36000000</v>
      </c>
      <c r="H25" s="19">
        <f>IF(D25&lt;&gt;"",ROUND(G25*IF(Informe!$D$6&gt;=DATEVALUE("22/11/2019"),Informe!$D$9,C25/365)*F25,IF(FALSE,-3,2)),"")</f>
        <v>1322995.07</v>
      </c>
      <c r="I25" s="19">
        <f t="shared" si="0"/>
        <v>64508409.900000021</v>
      </c>
    </row>
    <row r="26" spans="1:9" s="3" customFormat="1" ht="13" x14ac:dyDescent="0.3">
      <c r="A26" s="15">
        <f>IFERROR(IF(IF(AND(ROW(A26)=ROW($A$4),Informe!$D$5&lt;DATEVALUE("28/07/2006")),Informe!$D$5+1,INDEX('Intereses moratorios'!$A$7:$A$246,MATCH(Informe!$D$5,'Intereses moratorios'!$A$7:$A$246,1)+ROW(A26)-ROW($A$4)))=0,"",IF(AND(ROW(A26)=ROW($A$4),Informe!$D$5&lt;DATEVALUE("28/07/2006")),Informe!$D$5+1,INDEX('Intereses moratorios'!$A$7:$A$246,MATCH(Informe!$D$5,'Intereses moratorios'!$A$7:$A$246,1)+ROW(A26)-ROW($A$4)))),"")</f>
        <v>44866</v>
      </c>
      <c r="B26" s="15">
        <f>IFERROR(INDEX('Intereses moratorios'!$B$7:$B$246,MATCH(A26,'Intereses moratorios'!$A$7:$A$246,0)),"")</f>
        <v>44895</v>
      </c>
      <c r="C26" s="16">
        <f>IF(A26="","",IFERROR(IF(Informe!$D$6&gt;=DATEVALUE("22/11/2019"),Informe!$D$8,INDEX('Intereses moratorios'!$D$7:$D$246,MATCH(A26,'Intereses moratorios'!$A$7:$A$246,0))),""))</f>
        <v>0.43269999999999997</v>
      </c>
      <c r="D26" s="15">
        <f>IF(AND(B26&gt;Informe!$D$5,A26&lt;=Informe!$D$6),IF(D25="",Informe!$D$5+1,A26),"")</f>
        <v>44866</v>
      </c>
      <c r="E26" s="15">
        <f>IF(D26&lt;&gt;"",IF(E27="",MIN(Informe!$D$6,B26),B26),"")</f>
        <v>44895</v>
      </c>
      <c r="F26" s="17">
        <f>IF(D26&lt;&gt;"",IF(Informe!$F$11="",E26-D26+1,IF(AND(D26&gt;DATE(YEAR(Informe!$F$11)+2,MONTH(Informe!$F$11),DAY(Informe!$F$11)),OR(E26&lt;Informe!$F$12,Informe!$F$12=""))=FALSE,IF(AND(D26&lt;=DATE(YEAR(Informe!$F$11)+2,MONTH(Informe!$F$11),DAY(Informe!$F$11)),E26&gt;=DATE(YEAR(Informe!$F$11)+2,MONTH(Informe!$F$11),DAY(Informe!$F$11)))=TRUE,MIN(E26,DATE(YEAR(Informe!$F$11)+2,MONTH(Informe!$F$11),DAY(Informe!$F$11))),E26)-IF(AND(D26&lt;=Informe!$F$12,E26&gt;=Informe!$F$12)=TRUE,MAX(D26,Informe!$F$12),D26)+1,0)),"")</f>
        <v>30</v>
      </c>
      <c r="G26" s="18">
        <f>IF(D26&lt;&gt;"",IF(G25="",Informe!$D$4,G25),"")</f>
        <v>36000000</v>
      </c>
      <c r="H26" s="19">
        <f>IF(D26&lt;&gt;"",ROUND(G26*IF(Informe!$D$6&gt;=DATEVALUE("22/11/2019"),Informe!$D$9,C26/365)*F26,IF(FALSE,-3,2)),"")</f>
        <v>1280317.81</v>
      </c>
      <c r="I26" s="19">
        <f t="shared" si="0"/>
        <v>65788727.710000023</v>
      </c>
    </row>
    <row r="27" spans="1:9" s="3" customFormat="1" ht="13" x14ac:dyDescent="0.3">
      <c r="A27" s="15">
        <f>IFERROR(IF(IF(AND(ROW(A27)=ROW($A$4),Informe!$D$5&lt;DATEVALUE("28/07/2006")),Informe!$D$5+1,INDEX('Intereses moratorios'!$A$7:$A$246,MATCH(Informe!$D$5,'Intereses moratorios'!$A$7:$A$246,1)+ROW(A27)-ROW($A$4)))=0,"",IF(AND(ROW(A27)=ROW($A$4),Informe!$D$5&lt;DATEVALUE("28/07/2006")),Informe!$D$5+1,INDEX('Intereses moratorios'!$A$7:$A$246,MATCH(Informe!$D$5,'Intereses moratorios'!$A$7:$A$246,1)+ROW(A27)-ROW($A$4)))),"")</f>
        <v>44896</v>
      </c>
      <c r="B27" s="15">
        <f>IFERROR(INDEX('Intereses moratorios'!$B$7:$B$246,MATCH(A27,'Intereses moratorios'!$A$7:$A$246,0)),"")</f>
        <v>44926</v>
      </c>
      <c r="C27" s="16">
        <f>IF(A27="","",IFERROR(IF(Informe!$D$6&gt;=DATEVALUE("22/11/2019"),Informe!$D$8,INDEX('Intereses moratorios'!$D$7:$D$246,MATCH(A27,'Intereses moratorios'!$A$7:$A$246,0))),""))</f>
        <v>0.43269999999999997</v>
      </c>
      <c r="D27" s="15">
        <f>IF(AND(B27&gt;Informe!$D$5,A27&lt;=Informe!$D$6),IF(D26="",Informe!$D$5+1,A27),"")</f>
        <v>44896</v>
      </c>
      <c r="E27" s="15">
        <f>IF(D27&lt;&gt;"",IF(E28="",MIN(Informe!$D$6,B27),B27),"")</f>
        <v>44926</v>
      </c>
      <c r="F27" s="17">
        <f>IF(D27&lt;&gt;"",IF(Informe!$F$11="",E27-D27+1,IF(AND(D27&gt;DATE(YEAR(Informe!$F$11)+2,MONTH(Informe!$F$11),DAY(Informe!$F$11)),OR(E27&lt;Informe!$F$12,Informe!$F$12=""))=FALSE,IF(AND(D27&lt;=DATE(YEAR(Informe!$F$11)+2,MONTH(Informe!$F$11),DAY(Informe!$F$11)),E27&gt;=DATE(YEAR(Informe!$F$11)+2,MONTH(Informe!$F$11),DAY(Informe!$F$11)))=TRUE,MIN(E27,DATE(YEAR(Informe!$F$11)+2,MONTH(Informe!$F$11),DAY(Informe!$F$11))),E27)-IF(AND(D27&lt;=Informe!$F$12,E27&gt;=Informe!$F$12)=TRUE,MAX(D27,Informe!$F$12),D27)+1,0)),"")</f>
        <v>31</v>
      </c>
      <c r="G27" s="18">
        <f>IF(D27&lt;&gt;"",IF(G26="",Informe!$D$4,G26),"")</f>
        <v>36000000</v>
      </c>
      <c r="H27" s="19">
        <f>IF(D27&lt;&gt;"",ROUND(G27*IF(Informe!$D$6&gt;=DATEVALUE("22/11/2019"),Informe!$D$9,C27/365)*F27,IF(FALSE,-3,2)),"")</f>
        <v>1322995.07</v>
      </c>
      <c r="I27" s="19">
        <f t="shared" si="0"/>
        <v>67111722.780000016</v>
      </c>
    </row>
    <row r="28" spans="1:9" s="3" customFormat="1" ht="13" x14ac:dyDescent="0.3">
      <c r="A28" s="15">
        <f>IFERROR(IF(IF(AND(ROW(A28)=ROW($A$4),Informe!$D$5&lt;DATEVALUE("28/07/2006")),Informe!$D$5+1,INDEX('Intereses moratorios'!$A$7:$A$246,MATCH(Informe!$D$5,'Intereses moratorios'!$A$7:$A$246,1)+ROW(A28)-ROW($A$4)))=0,"",IF(AND(ROW(A28)=ROW($A$4),Informe!$D$5&lt;DATEVALUE("28/07/2006")),Informe!$D$5+1,INDEX('Intereses moratorios'!$A$7:$A$246,MATCH(Informe!$D$5,'Intereses moratorios'!$A$7:$A$246,1)+ROW(A28)-ROW($A$4)))),"")</f>
        <v>44927</v>
      </c>
      <c r="B28" s="15">
        <f>IFERROR(INDEX('Intereses moratorios'!$B$7:$B$246,MATCH(A28,'Intereses moratorios'!$A$7:$A$246,0)),"")</f>
        <v>44957</v>
      </c>
      <c r="C28" s="16">
        <f>IF(A28="","",IFERROR(IF(Informe!$D$6&gt;=DATEVALUE("22/11/2019"),Informe!$D$8,INDEX('Intereses moratorios'!$D$7:$D$246,MATCH(A28,'Intereses moratorios'!$A$7:$A$246,0))),""))</f>
        <v>0.43269999999999997</v>
      </c>
      <c r="D28" s="15">
        <f>IF(AND(B28&gt;Informe!$D$5,A28&lt;=Informe!$D$6),IF(D27="",Informe!$D$5+1,A28),"")</f>
        <v>44927</v>
      </c>
      <c r="E28" s="15">
        <f>IF(D28&lt;&gt;"",IF(E29="",MIN(Informe!$D$6,B28),B28),"")</f>
        <v>44957</v>
      </c>
      <c r="F28" s="17">
        <f>IF(D28&lt;&gt;"",IF(Informe!$F$11="",E28-D28+1,IF(AND(D28&gt;DATE(YEAR(Informe!$F$11)+2,MONTH(Informe!$F$11),DAY(Informe!$F$11)),OR(E28&lt;Informe!$F$12,Informe!$F$12=""))=FALSE,IF(AND(D28&lt;=DATE(YEAR(Informe!$F$11)+2,MONTH(Informe!$F$11),DAY(Informe!$F$11)),E28&gt;=DATE(YEAR(Informe!$F$11)+2,MONTH(Informe!$F$11),DAY(Informe!$F$11)))=TRUE,MIN(E28,DATE(YEAR(Informe!$F$11)+2,MONTH(Informe!$F$11),DAY(Informe!$F$11))),E28)-IF(AND(D28&lt;=Informe!$F$12,E28&gt;=Informe!$F$12)=TRUE,MAX(D28,Informe!$F$12),D28)+1,0)),"")</f>
        <v>31</v>
      </c>
      <c r="G28" s="18">
        <f>IF(D28&lt;&gt;"",IF(G27="",Informe!$D$4,G27),"")</f>
        <v>36000000</v>
      </c>
      <c r="H28" s="19">
        <f>IF(D28&lt;&gt;"",ROUND(G28*IF(Informe!$D$6&gt;=DATEVALUE("22/11/2019"),Informe!$D$9,C28/365)*F28,IF(FALSE,-3,2)),"")</f>
        <v>1322995.07</v>
      </c>
      <c r="I28" s="19">
        <f t="shared" si="0"/>
        <v>68434717.850000009</v>
      </c>
    </row>
    <row r="29" spans="1:9" s="3" customFormat="1" ht="13" x14ac:dyDescent="0.3">
      <c r="A29" s="15">
        <f>IFERROR(IF(IF(AND(ROW(A29)=ROW($A$4),Informe!$D$5&lt;DATEVALUE("28/07/2006")),Informe!$D$5+1,INDEX('Intereses moratorios'!$A$7:$A$246,MATCH(Informe!$D$5,'Intereses moratorios'!$A$7:$A$246,1)+ROW(A29)-ROW($A$4)))=0,"",IF(AND(ROW(A29)=ROW($A$4),Informe!$D$5&lt;DATEVALUE("28/07/2006")),Informe!$D$5+1,INDEX('Intereses moratorios'!$A$7:$A$246,MATCH(Informe!$D$5,'Intereses moratorios'!$A$7:$A$246,1)+ROW(A29)-ROW($A$4)))),"")</f>
        <v>44958</v>
      </c>
      <c r="B29" s="15">
        <f>IFERROR(INDEX('Intereses moratorios'!$B$7:$B$246,MATCH(A29,'Intereses moratorios'!$A$7:$A$246,0)),"")</f>
        <v>44985</v>
      </c>
      <c r="C29" s="16">
        <f>IF(A29="","",IFERROR(IF(Informe!$D$6&gt;=DATEVALUE("22/11/2019"),Informe!$D$8,INDEX('Intereses moratorios'!$D$7:$D$246,MATCH(A29,'Intereses moratorios'!$A$7:$A$246,0))),""))</f>
        <v>0.43269999999999997</v>
      </c>
      <c r="D29" s="15">
        <f>IF(AND(B29&gt;Informe!$D$5,A29&lt;=Informe!$D$6),IF(D28="",Informe!$D$5+1,A29),"")</f>
        <v>44958</v>
      </c>
      <c r="E29" s="15">
        <f>IF(D29&lt;&gt;"",IF(E30="",MIN(Informe!$D$6,B29),B29),"")</f>
        <v>44981</v>
      </c>
      <c r="F29" s="17">
        <f>IF(D29&lt;&gt;"",IF(Informe!$F$11="",E29-D29+1,IF(AND(D29&gt;DATE(YEAR(Informe!$F$11)+2,MONTH(Informe!$F$11),DAY(Informe!$F$11)),OR(E29&lt;Informe!$F$12,Informe!$F$12=""))=FALSE,IF(AND(D29&lt;=DATE(YEAR(Informe!$F$11)+2,MONTH(Informe!$F$11),DAY(Informe!$F$11)),E29&gt;=DATE(YEAR(Informe!$F$11)+2,MONTH(Informe!$F$11),DAY(Informe!$F$11)))=TRUE,MIN(E29,DATE(YEAR(Informe!$F$11)+2,MONTH(Informe!$F$11),DAY(Informe!$F$11))),E29)-IF(AND(D29&lt;=Informe!$F$12,E29&gt;=Informe!$F$12)=TRUE,MAX(D29,Informe!$F$12),D29)+1,0)),"")</f>
        <v>24</v>
      </c>
      <c r="G29" s="18">
        <f>IF(D29&lt;&gt;"",IF(G28="",Informe!$D$4,G28),"")</f>
        <v>36000000</v>
      </c>
      <c r="H29" s="19">
        <f>IF(D29&lt;&gt;"",ROUND(G29*IF(Informe!$D$6&gt;=DATEVALUE("22/11/2019"),Informe!$D$9,C29/365)*F29,IF(FALSE,-3,2)),"")</f>
        <v>1024254.25</v>
      </c>
      <c r="I29" s="19">
        <f t="shared" si="0"/>
        <v>69458972.100000009</v>
      </c>
    </row>
    <row r="30" spans="1:9" s="3" customFormat="1" ht="13" x14ac:dyDescent="0.3">
      <c r="A30" s="15">
        <f>IFERROR(IF(IF(AND(ROW(A30)=ROW($A$4),Informe!$D$5&lt;DATEVALUE("28/07/2006")),Informe!$D$5+1,INDEX('Intereses moratorios'!$A$7:$A$246,MATCH(Informe!$D$5,'Intereses moratorios'!$A$7:$A$246,1)+ROW(A30)-ROW($A$4)))=0,"",IF(AND(ROW(A30)=ROW($A$4),Informe!$D$5&lt;DATEVALUE("28/07/2006")),Informe!$D$5+1,INDEX('Intereses moratorios'!$A$7:$A$246,MATCH(Informe!$D$5,'Intereses moratorios'!$A$7:$A$246,1)+ROW(A30)-ROW($A$4)))),"")</f>
        <v>44986</v>
      </c>
      <c r="B30" s="15">
        <f>IFERROR(INDEX('Intereses moratorios'!$B$7:$B$246,MATCH(A30,'Intereses moratorios'!$A$7:$A$246,0)),"")</f>
        <v>45016</v>
      </c>
      <c r="C30" s="16">
        <f>IF(A30="","",IFERROR(IF(Informe!$D$6&gt;=DATEVALUE("22/11/2019"),Informe!$D$8,INDEX('Intereses moratorios'!$D$7:$D$246,MATCH(A30,'Intereses moratorios'!$A$7:$A$246,0))),""))</f>
        <v>0.43269999999999997</v>
      </c>
      <c r="D30" s="15" t="str">
        <f>IF(AND(B30&gt;Informe!$D$5,A30&lt;=Informe!$D$6),IF(D29="",Informe!$D$5+1,A30),"")</f>
        <v/>
      </c>
      <c r="E30" s="15" t="str">
        <f>IF(D30&lt;&gt;"",IF(E31="",MIN(Informe!$D$6,B30),B30),"")</f>
        <v/>
      </c>
      <c r="F30" s="17" t="str">
        <f>IF(D30&lt;&gt;"",IF(Informe!$F$11="",E30-D30+1,IF(AND(D30&gt;DATE(YEAR(Informe!$F$11)+2,MONTH(Informe!$F$11),DAY(Informe!$F$11)),OR(E30&lt;Informe!$F$12,Informe!$F$12=""))=FALSE,IF(AND(D30&lt;=DATE(YEAR(Informe!$F$11)+2,MONTH(Informe!$F$11),DAY(Informe!$F$11)),E30&gt;=DATE(YEAR(Informe!$F$11)+2,MONTH(Informe!$F$11),DAY(Informe!$F$11)))=TRUE,MIN(E30,DATE(YEAR(Informe!$F$11)+2,MONTH(Informe!$F$11),DAY(Informe!$F$11))),E30)-IF(AND(D30&lt;=Informe!$F$12,E30&gt;=Informe!$F$12)=TRUE,MAX(D30,Informe!$F$12),D30)+1,0)),"")</f>
        <v/>
      </c>
      <c r="G30" s="18" t="str">
        <f>IF(D30&lt;&gt;"",IF(G29="",Informe!$D$4,G29),"")</f>
        <v/>
      </c>
      <c r="H30" s="19" t="str">
        <f>IF(D30&lt;&gt;"",ROUND(G30*IF(Informe!$D$6&gt;=DATEVALUE("22/11/2019"),Informe!$D$9,C30/365)*F30,IF(FALSE,-3,2)),"")</f>
        <v/>
      </c>
      <c r="I30" s="19" t="str">
        <f t="shared" si="0"/>
        <v/>
      </c>
    </row>
    <row r="31" spans="1:9" s="3" customFormat="1" ht="13" x14ac:dyDescent="0.3">
      <c r="A31" s="15" t="str">
        <f>IFERROR(IF(IF(AND(ROW(A31)=ROW($A$4),Informe!$D$5&lt;DATEVALUE("28/07/2006")),Informe!$D$5+1,INDEX('Intereses moratorios'!$A$7:$A$246,MATCH(Informe!$D$5,'Intereses moratorios'!$A$7:$A$246,1)+ROW(A31)-ROW($A$4)))=0,"",IF(AND(ROW(A31)=ROW($A$4),Informe!$D$5&lt;DATEVALUE("28/07/2006")),Informe!$D$5+1,INDEX('Intereses moratorios'!$A$7:$A$246,MATCH(Informe!$D$5,'Intereses moratorios'!$A$7:$A$246,1)+ROW(A31)-ROW($A$4)))),"")</f>
        <v/>
      </c>
      <c r="B31" s="15" t="str">
        <f>IFERROR(INDEX('Intereses moratorios'!$B$7:$B$246,MATCH(A31,'Intereses moratorios'!$A$7:$A$246,0)),"")</f>
        <v/>
      </c>
      <c r="C31" s="16" t="str">
        <f>IF(A31="","",IFERROR(IF(Informe!$D$6&gt;=DATEVALUE("22/11/2019"),Informe!$D$8,INDEX('Intereses moratorios'!$D$7:$D$246,MATCH(A31,'Intereses moratorios'!$A$7:$A$246,0))),""))</f>
        <v/>
      </c>
      <c r="D31" s="15" t="str">
        <f>IF(AND(B31&gt;Informe!$D$5,A31&lt;=Informe!$D$6),IF(D30="",Informe!$D$5+1,A31),"")</f>
        <v/>
      </c>
      <c r="E31" s="15" t="str">
        <f>IF(D31&lt;&gt;"",IF(E32="",MIN(Informe!$D$6,B31),B31),"")</f>
        <v/>
      </c>
      <c r="F31" s="17" t="str">
        <f>IF(D31&lt;&gt;"",IF(Informe!$F$11="",E31-D31+1,IF(AND(D31&gt;DATE(YEAR(Informe!$F$11)+2,MONTH(Informe!$F$11),DAY(Informe!$F$11)),OR(E31&lt;Informe!$F$12,Informe!$F$12=""))=FALSE,IF(AND(D31&lt;=DATE(YEAR(Informe!$F$11)+2,MONTH(Informe!$F$11),DAY(Informe!$F$11)),E31&gt;=DATE(YEAR(Informe!$F$11)+2,MONTH(Informe!$F$11),DAY(Informe!$F$11)))=TRUE,MIN(E31,DATE(YEAR(Informe!$F$11)+2,MONTH(Informe!$F$11),DAY(Informe!$F$11))),E31)-IF(AND(D31&lt;=Informe!$F$12,E31&gt;=Informe!$F$12)=TRUE,MAX(D31,Informe!$F$12),D31)+1,0)),"")</f>
        <v/>
      </c>
      <c r="G31" s="18" t="str">
        <f>IF(D31&lt;&gt;"",IF(G30="",Informe!$D$4,G30),"")</f>
        <v/>
      </c>
      <c r="H31" s="19" t="str">
        <f>IF(D31&lt;&gt;"",ROUND(G31*IF(Informe!$D$6&gt;=DATEVALUE("22/11/2019"),Informe!$D$9,C31/365)*F31,IF(FALSE,-3,2)),"")</f>
        <v/>
      </c>
      <c r="I31" s="19" t="str">
        <f t="shared" si="0"/>
        <v/>
      </c>
    </row>
    <row r="32" spans="1:9" s="3" customFormat="1" ht="13" x14ac:dyDescent="0.3">
      <c r="A32" s="15" t="str">
        <f>IFERROR(IF(IF(AND(ROW(A32)=ROW($A$4),Informe!$D$5&lt;DATEVALUE("28/07/2006")),Informe!$D$5+1,INDEX('Intereses moratorios'!$A$7:$A$246,MATCH(Informe!$D$5,'Intereses moratorios'!$A$7:$A$246,1)+ROW(A32)-ROW($A$4)))=0,"",IF(AND(ROW(A32)=ROW($A$4),Informe!$D$5&lt;DATEVALUE("28/07/2006")),Informe!$D$5+1,INDEX('Intereses moratorios'!$A$7:$A$246,MATCH(Informe!$D$5,'Intereses moratorios'!$A$7:$A$246,1)+ROW(A32)-ROW($A$4)))),"")</f>
        <v/>
      </c>
      <c r="B32" s="15" t="str">
        <f>IFERROR(INDEX('Intereses moratorios'!$B$7:$B$246,MATCH(A32,'Intereses moratorios'!$A$7:$A$246,0)),"")</f>
        <v/>
      </c>
      <c r="C32" s="16" t="str">
        <f>IF(A32="","",IFERROR(IF(Informe!$D$6&gt;=DATEVALUE("22/11/2019"),Informe!$D$8,INDEX('Intereses moratorios'!$D$7:$D$246,MATCH(A32,'Intereses moratorios'!$A$7:$A$246,0))),""))</f>
        <v/>
      </c>
      <c r="D32" s="15" t="str">
        <f>IF(AND(B32&gt;Informe!$D$5,A32&lt;=Informe!$D$6),IF(D31="",Informe!$D$5+1,A32),"")</f>
        <v/>
      </c>
      <c r="E32" s="15" t="str">
        <f>IF(D32&lt;&gt;"",IF(E33="",MIN(Informe!$D$6,B32),B32),"")</f>
        <v/>
      </c>
      <c r="F32" s="17" t="str">
        <f>IF(D32&lt;&gt;"",IF(Informe!$F$11="",E32-D32+1,IF(AND(D32&gt;DATE(YEAR(Informe!$F$11)+2,MONTH(Informe!$F$11),DAY(Informe!$F$11)),OR(E32&lt;Informe!$F$12,Informe!$F$12=""))=FALSE,IF(AND(D32&lt;=DATE(YEAR(Informe!$F$11)+2,MONTH(Informe!$F$11),DAY(Informe!$F$11)),E32&gt;=DATE(YEAR(Informe!$F$11)+2,MONTH(Informe!$F$11),DAY(Informe!$F$11)))=TRUE,MIN(E32,DATE(YEAR(Informe!$F$11)+2,MONTH(Informe!$F$11),DAY(Informe!$F$11))),E32)-IF(AND(D32&lt;=Informe!$F$12,E32&gt;=Informe!$F$12)=TRUE,MAX(D32,Informe!$F$12),D32)+1,0)),"")</f>
        <v/>
      </c>
      <c r="G32" s="18" t="str">
        <f>IF(D32&lt;&gt;"",IF(G31="",Informe!$D$4,G31),"")</f>
        <v/>
      </c>
      <c r="H32" s="19" t="str">
        <f>IF(D32&lt;&gt;"",ROUND(G32*IF(Informe!$D$6&gt;=DATEVALUE("22/11/2019"),Informe!$D$9,C32/365)*F32,IF(FALSE,-3,2)),"")</f>
        <v/>
      </c>
      <c r="I32" s="19" t="str">
        <f t="shared" si="0"/>
        <v/>
      </c>
    </row>
    <row r="33" spans="1:9" s="3" customFormat="1" ht="13" x14ac:dyDescent="0.3">
      <c r="A33" s="15" t="str">
        <f>IFERROR(IF(IF(AND(ROW(A33)=ROW($A$4),Informe!$D$5&lt;DATEVALUE("28/07/2006")),Informe!$D$5+1,INDEX('Intereses moratorios'!$A$7:$A$246,MATCH(Informe!$D$5,'Intereses moratorios'!$A$7:$A$246,1)+ROW(A33)-ROW($A$4)))=0,"",IF(AND(ROW(A33)=ROW($A$4),Informe!$D$5&lt;DATEVALUE("28/07/2006")),Informe!$D$5+1,INDEX('Intereses moratorios'!$A$7:$A$246,MATCH(Informe!$D$5,'Intereses moratorios'!$A$7:$A$246,1)+ROW(A33)-ROW($A$4)))),"")</f>
        <v/>
      </c>
      <c r="B33" s="15" t="str">
        <f>IFERROR(INDEX('Intereses moratorios'!$B$7:$B$246,MATCH(A33,'Intereses moratorios'!$A$7:$A$246,0)),"")</f>
        <v/>
      </c>
      <c r="C33" s="16" t="str">
        <f>IF(A33="","",IFERROR(IF(Informe!$D$6&gt;=DATEVALUE("22/11/2019"),Informe!$D$8,INDEX('Intereses moratorios'!$D$7:$D$246,MATCH(A33,'Intereses moratorios'!$A$7:$A$246,0))),""))</f>
        <v/>
      </c>
      <c r="D33" s="15" t="str">
        <f>IF(AND(B33&gt;Informe!$D$5,A33&lt;=Informe!$D$6),IF(D32="",Informe!$D$5+1,A33),"")</f>
        <v/>
      </c>
      <c r="E33" s="15" t="str">
        <f>IF(D33&lt;&gt;"",IF(E34="",MIN(Informe!$D$6,B33),B33),"")</f>
        <v/>
      </c>
      <c r="F33" s="17" t="str">
        <f>IF(D33&lt;&gt;"",IF(Informe!$F$11="",E33-D33+1,IF(AND(D33&gt;DATE(YEAR(Informe!$F$11)+2,MONTH(Informe!$F$11),DAY(Informe!$F$11)),OR(E33&lt;Informe!$F$12,Informe!$F$12=""))=FALSE,IF(AND(D33&lt;=DATE(YEAR(Informe!$F$11)+2,MONTH(Informe!$F$11),DAY(Informe!$F$11)),E33&gt;=DATE(YEAR(Informe!$F$11)+2,MONTH(Informe!$F$11),DAY(Informe!$F$11)))=TRUE,MIN(E33,DATE(YEAR(Informe!$F$11)+2,MONTH(Informe!$F$11),DAY(Informe!$F$11))),E33)-IF(AND(D33&lt;=Informe!$F$12,E33&gt;=Informe!$F$12)=TRUE,MAX(D33,Informe!$F$12),D33)+1,0)),"")</f>
        <v/>
      </c>
      <c r="G33" s="18" t="str">
        <f>IF(D33&lt;&gt;"",IF(G32="",Informe!$D$4,G32),"")</f>
        <v/>
      </c>
      <c r="H33" s="19" t="str">
        <f>IF(D33&lt;&gt;"",ROUND(G33*IF(Informe!$D$6&gt;=DATEVALUE("22/11/2019"),Informe!$D$9,C33/365)*F33,IF(FALSE,-3,2)),"")</f>
        <v/>
      </c>
      <c r="I33" s="19" t="str">
        <f t="shared" si="0"/>
        <v/>
      </c>
    </row>
    <row r="34" spans="1:9" s="3" customFormat="1" ht="13" x14ac:dyDescent="0.3">
      <c r="A34" s="15" t="str">
        <f>IFERROR(IF(IF(AND(ROW(A34)=ROW($A$4),Informe!$D$5&lt;DATEVALUE("28/07/2006")),Informe!$D$5+1,INDEX('Intereses moratorios'!$A$7:$A$246,MATCH(Informe!$D$5,'Intereses moratorios'!$A$7:$A$246,1)+ROW(A34)-ROW($A$4)))=0,"",IF(AND(ROW(A34)=ROW($A$4),Informe!$D$5&lt;DATEVALUE("28/07/2006")),Informe!$D$5+1,INDEX('Intereses moratorios'!$A$7:$A$246,MATCH(Informe!$D$5,'Intereses moratorios'!$A$7:$A$246,1)+ROW(A34)-ROW($A$4)))),"")</f>
        <v/>
      </c>
      <c r="B34" s="15" t="str">
        <f>IFERROR(INDEX('Intereses moratorios'!$B$7:$B$246,MATCH(A34,'Intereses moratorios'!$A$7:$A$246,0)),"")</f>
        <v/>
      </c>
      <c r="C34" s="16" t="str">
        <f>IF(A34="","",IFERROR(IF(Informe!$D$6&gt;=DATEVALUE("22/11/2019"),Informe!$D$8,INDEX('Intereses moratorios'!$D$7:$D$246,MATCH(A34,'Intereses moratorios'!$A$7:$A$246,0))),""))</f>
        <v/>
      </c>
      <c r="D34" s="15" t="str">
        <f>IF(AND(B34&gt;Informe!$D$5,A34&lt;=Informe!$D$6),IF(D33="",Informe!$D$5+1,A34),"")</f>
        <v/>
      </c>
      <c r="E34" s="15" t="str">
        <f>IF(D34&lt;&gt;"",IF(E35="",MIN(Informe!$D$6,B34),B34),"")</f>
        <v/>
      </c>
      <c r="F34" s="17" t="str">
        <f>IF(D34&lt;&gt;"",IF(Informe!$F$11="",E34-D34+1,IF(AND(D34&gt;DATE(YEAR(Informe!$F$11)+2,MONTH(Informe!$F$11),DAY(Informe!$F$11)),OR(E34&lt;Informe!$F$12,Informe!$F$12=""))=FALSE,IF(AND(D34&lt;=DATE(YEAR(Informe!$F$11)+2,MONTH(Informe!$F$11),DAY(Informe!$F$11)),E34&gt;=DATE(YEAR(Informe!$F$11)+2,MONTH(Informe!$F$11),DAY(Informe!$F$11)))=TRUE,MIN(E34,DATE(YEAR(Informe!$F$11)+2,MONTH(Informe!$F$11),DAY(Informe!$F$11))),E34)-IF(AND(D34&lt;=Informe!$F$12,E34&gt;=Informe!$F$12)=TRUE,MAX(D34,Informe!$F$12),D34)+1,0)),"")</f>
        <v/>
      </c>
      <c r="G34" s="18" t="str">
        <f>IF(D34&lt;&gt;"",IF(G33="",Informe!$D$4,G33),"")</f>
        <v/>
      </c>
      <c r="H34" s="19" t="str">
        <f>IF(D34&lt;&gt;"",ROUND(G34*IF(Informe!$D$6&gt;=DATEVALUE("22/11/2019"),Informe!$D$9,C34/365)*F34,IF(FALSE,-3,2)),"")</f>
        <v/>
      </c>
      <c r="I34" s="19" t="str">
        <f t="shared" si="0"/>
        <v/>
      </c>
    </row>
    <row r="35" spans="1:9" s="3" customFormat="1" ht="13" x14ac:dyDescent="0.3">
      <c r="A35" s="15" t="str">
        <f>IFERROR(IF(IF(AND(ROW(A35)=ROW($A$4),Informe!$D$5&lt;DATEVALUE("28/07/2006")),Informe!$D$5+1,INDEX('Intereses moratorios'!$A$7:$A$246,MATCH(Informe!$D$5,'Intereses moratorios'!$A$7:$A$246,1)+ROW(A35)-ROW($A$4)))=0,"",IF(AND(ROW(A35)=ROW($A$4),Informe!$D$5&lt;DATEVALUE("28/07/2006")),Informe!$D$5+1,INDEX('Intereses moratorios'!$A$7:$A$246,MATCH(Informe!$D$5,'Intereses moratorios'!$A$7:$A$246,1)+ROW(A35)-ROW($A$4)))),"")</f>
        <v/>
      </c>
      <c r="B35" s="15" t="str">
        <f>IFERROR(INDEX('Intereses moratorios'!$B$7:$B$246,MATCH(A35,'Intereses moratorios'!$A$7:$A$246,0)),"")</f>
        <v/>
      </c>
      <c r="C35" s="16" t="str">
        <f>IF(A35="","",IFERROR(IF(Informe!$D$6&gt;=DATEVALUE("22/11/2019"),Informe!$D$8,INDEX('Intereses moratorios'!$D$7:$D$246,MATCH(A35,'Intereses moratorios'!$A$7:$A$246,0))),""))</f>
        <v/>
      </c>
      <c r="D35" s="15" t="str">
        <f>IF(AND(B35&gt;Informe!$D$5,A35&lt;=Informe!$D$6),IF(D34="",Informe!$D$5+1,A35),"")</f>
        <v/>
      </c>
      <c r="E35" s="15" t="str">
        <f>IF(D35&lt;&gt;"",IF(E36="",MIN(Informe!$D$6,B35),B35),"")</f>
        <v/>
      </c>
      <c r="F35" s="17" t="str">
        <f>IF(D35&lt;&gt;"",IF(Informe!$F$11="",E35-D35+1,IF(AND(D35&gt;DATE(YEAR(Informe!$F$11)+2,MONTH(Informe!$F$11),DAY(Informe!$F$11)),OR(E35&lt;Informe!$F$12,Informe!$F$12=""))=FALSE,IF(AND(D35&lt;=DATE(YEAR(Informe!$F$11)+2,MONTH(Informe!$F$11),DAY(Informe!$F$11)),E35&gt;=DATE(YEAR(Informe!$F$11)+2,MONTH(Informe!$F$11),DAY(Informe!$F$11)))=TRUE,MIN(E35,DATE(YEAR(Informe!$F$11)+2,MONTH(Informe!$F$11),DAY(Informe!$F$11))),E35)-IF(AND(D35&lt;=Informe!$F$12,E35&gt;=Informe!$F$12)=TRUE,MAX(D35,Informe!$F$12),D35)+1,0)),"")</f>
        <v/>
      </c>
      <c r="G35" s="18" t="str">
        <f>IF(D35&lt;&gt;"",IF(G34="",Informe!$D$4,G34),"")</f>
        <v/>
      </c>
      <c r="H35" s="19" t="str">
        <f>IF(D35&lt;&gt;"",ROUND(G35*IF(Informe!$D$6&gt;=DATEVALUE("22/11/2019"),Informe!$D$9,C35/365)*F35,IF(FALSE,-3,2)),"")</f>
        <v/>
      </c>
      <c r="I35" s="19" t="str">
        <f t="shared" si="0"/>
        <v/>
      </c>
    </row>
    <row r="36" spans="1:9" s="3" customFormat="1" ht="13" x14ac:dyDescent="0.3">
      <c r="A36" s="15" t="str">
        <f>IFERROR(IF(IF(AND(ROW(A36)=ROW($A$4),Informe!$D$5&lt;DATEVALUE("28/07/2006")),Informe!$D$5+1,INDEX('Intereses moratorios'!$A$7:$A$246,MATCH(Informe!$D$5,'Intereses moratorios'!$A$7:$A$246,1)+ROW(A36)-ROW($A$4)))=0,"",IF(AND(ROW(A36)=ROW($A$4),Informe!$D$5&lt;DATEVALUE("28/07/2006")),Informe!$D$5+1,INDEX('Intereses moratorios'!$A$7:$A$246,MATCH(Informe!$D$5,'Intereses moratorios'!$A$7:$A$246,1)+ROW(A36)-ROW($A$4)))),"")</f>
        <v/>
      </c>
      <c r="B36" s="15" t="str">
        <f>IFERROR(INDEX('Intereses moratorios'!$B$7:$B$246,MATCH(A36,'Intereses moratorios'!$A$7:$A$246,0)),"")</f>
        <v/>
      </c>
      <c r="C36" s="16" t="str">
        <f>IF(A36="","",IFERROR(IF(Informe!$D$6&gt;=DATEVALUE("22/11/2019"),Informe!$D$8,INDEX('Intereses moratorios'!$D$7:$D$246,MATCH(A36,'Intereses moratorios'!$A$7:$A$246,0))),""))</f>
        <v/>
      </c>
      <c r="D36" s="15" t="str">
        <f>IF(AND(B36&gt;Informe!$D$5,A36&lt;=Informe!$D$6),IF(D35="",Informe!$D$5+1,A36),"")</f>
        <v/>
      </c>
      <c r="E36" s="15" t="str">
        <f>IF(D36&lt;&gt;"",IF(E37="",MIN(Informe!$D$6,B36),B36),"")</f>
        <v/>
      </c>
      <c r="F36" s="17" t="str">
        <f>IF(D36&lt;&gt;"",IF(Informe!$F$11="",E36-D36+1,IF(AND(D36&gt;DATE(YEAR(Informe!$F$11)+2,MONTH(Informe!$F$11),DAY(Informe!$F$11)),OR(E36&lt;Informe!$F$12,Informe!$F$12=""))=FALSE,IF(AND(D36&lt;=DATE(YEAR(Informe!$F$11)+2,MONTH(Informe!$F$11),DAY(Informe!$F$11)),E36&gt;=DATE(YEAR(Informe!$F$11)+2,MONTH(Informe!$F$11),DAY(Informe!$F$11)))=TRUE,MIN(E36,DATE(YEAR(Informe!$F$11)+2,MONTH(Informe!$F$11),DAY(Informe!$F$11))),E36)-IF(AND(D36&lt;=Informe!$F$12,E36&gt;=Informe!$F$12)=TRUE,MAX(D36,Informe!$F$12),D36)+1,0)),"")</f>
        <v/>
      </c>
      <c r="G36" s="18" t="str">
        <f>IF(D36&lt;&gt;"",IF(G35="",Informe!$D$4,G35),"")</f>
        <v/>
      </c>
      <c r="H36" s="19" t="str">
        <f>IF(D36&lt;&gt;"",ROUND(G36*IF(Informe!$D$6&gt;=DATEVALUE("22/11/2019"),Informe!$D$9,C36/365)*F36,IF(FALSE,-3,2)),"")</f>
        <v/>
      </c>
      <c r="I36" s="19" t="str">
        <f t="shared" ref="I36:I67" si="1">IF(D36&lt;&gt;"",IF(I35="",0,I35)+H36,"")</f>
        <v/>
      </c>
    </row>
    <row r="37" spans="1:9" s="3" customFormat="1" ht="13" x14ac:dyDescent="0.3">
      <c r="A37" s="15" t="str">
        <f>IFERROR(IF(IF(AND(ROW(A37)=ROW($A$4),Informe!$D$5&lt;DATEVALUE("28/07/2006")),Informe!$D$5+1,INDEX('Intereses moratorios'!$A$7:$A$246,MATCH(Informe!$D$5,'Intereses moratorios'!$A$7:$A$246,1)+ROW(A37)-ROW($A$4)))=0,"",IF(AND(ROW(A37)=ROW($A$4),Informe!$D$5&lt;DATEVALUE("28/07/2006")),Informe!$D$5+1,INDEX('Intereses moratorios'!$A$7:$A$246,MATCH(Informe!$D$5,'Intereses moratorios'!$A$7:$A$246,1)+ROW(A37)-ROW($A$4)))),"")</f>
        <v/>
      </c>
      <c r="B37" s="15" t="str">
        <f>IFERROR(INDEX('Intereses moratorios'!$B$7:$B$246,MATCH(A37,'Intereses moratorios'!$A$7:$A$246,0)),"")</f>
        <v/>
      </c>
      <c r="C37" s="16" t="str">
        <f>IF(A37="","",IFERROR(IF(Informe!$D$6&gt;=DATEVALUE("22/11/2019"),Informe!$D$8,INDEX('Intereses moratorios'!$D$7:$D$246,MATCH(A37,'Intereses moratorios'!$A$7:$A$246,0))),""))</f>
        <v/>
      </c>
      <c r="D37" s="15" t="str">
        <f>IF(AND(B37&gt;Informe!$D$5,A37&lt;=Informe!$D$6),IF(D36="",Informe!$D$5+1,A37),"")</f>
        <v/>
      </c>
      <c r="E37" s="15" t="str">
        <f>IF(D37&lt;&gt;"",IF(E38="",MIN(Informe!$D$6,B37),B37),"")</f>
        <v/>
      </c>
      <c r="F37" s="17" t="str">
        <f>IF(D37&lt;&gt;"",IF(Informe!$F$11="",E37-D37+1,IF(AND(D37&gt;DATE(YEAR(Informe!$F$11)+2,MONTH(Informe!$F$11),DAY(Informe!$F$11)),OR(E37&lt;Informe!$F$12,Informe!$F$12=""))=FALSE,IF(AND(D37&lt;=DATE(YEAR(Informe!$F$11)+2,MONTH(Informe!$F$11),DAY(Informe!$F$11)),E37&gt;=DATE(YEAR(Informe!$F$11)+2,MONTH(Informe!$F$11),DAY(Informe!$F$11)))=TRUE,MIN(E37,DATE(YEAR(Informe!$F$11)+2,MONTH(Informe!$F$11),DAY(Informe!$F$11))),E37)-IF(AND(D37&lt;=Informe!$F$12,E37&gt;=Informe!$F$12)=TRUE,MAX(D37,Informe!$F$12),D37)+1,0)),"")</f>
        <v/>
      </c>
      <c r="G37" s="18" t="str">
        <f>IF(D37&lt;&gt;"",IF(G36="",Informe!$D$4,G36),"")</f>
        <v/>
      </c>
      <c r="H37" s="19" t="str">
        <f>IF(D37&lt;&gt;"",ROUND(G37*IF(Informe!$D$6&gt;=DATEVALUE("22/11/2019"),Informe!$D$9,C37/365)*F37,IF(FALSE,-3,2)),"")</f>
        <v/>
      </c>
      <c r="I37" s="19" t="str">
        <f t="shared" si="1"/>
        <v/>
      </c>
    </row>
    <row r="38" spans="1:9" s="3" customFormat="1" ht="13" x14ac:dyDescent="0.3">
      <c r="A38" s="15" t="str">
        <f>IFERROR(IF(IF(AND(ROW(A38)=ROW($A$4),Informe!$D$5&lt;DATEVALUE("28/07/2006")),Informe!$D$5+1,INDEX('Intereses moratorios'!$A$7:$A$246,MATCH(Informe!$D$5,'Intereses moratorios'!$A$7:$A$246,1)+ROW(A38)-ROW($A$4)))=0,"",IF(AND(ROW(A38)=ROW($A$4),Informe!$D$5&lt;DATEVALUE("28/07/2006")),Informe!$D$5+1,INDEX('Intereses moratorios'!$A$7:$A$246,MATCH(Informe!$D$5,'Intereses moratorios'!$A$7:$A$246,1)+ROW(A38)-ROW($A$4)))),"")</f>
        <v/>
      </c>
      <c r="B38" s="15" t="str">
        <f>IFERROR(INDEX('Intereses moratorios'!$B$7:$B$246,MATCH(A38,'Intereses moratorios'!$A$7:$A$246,0)),"")</f>
        <v/>
      </c>
      <c r="C38" s="16" t="str">
        <f>IF(A38="","",IFERROR(IF(Informe!$D$6&gt;=DATEVALUE("22/11/2019"),Informe!$D$8,INDEX('Intereses moratorios'!$D$7:$D$246,MATCH(A38,'Intereses moratorios'!$A$7:$A$246,0))),""))</f>
        <v/>
      </c>
      <c r="D38" s="15" t="str">
        <f>IF(AND(B38&gt;Informe!$D$5,A38&lt;=Informe!$D$6),IF(D37="",Informe!$D$5+1,A38),"")</f>
        <v/>
      </c>
      <c r="E38" s="15" t="str">
        <f>IF(D38&lt;&gt;"",IF(E39="",MIN(Informe!$D$6,B38),B38),"")</f>
        <v/>
      </c>
      <c r="F38" s="17" t="str">
        <f>IF(D38&lt;&gt;"",IF(Informe!$F$11="",E38-D38+1,IF(AND(D38&gt;DATE(YEAR(Informe!$F$11)+2,MONTH(Informe!$F$11),DAY(Informe!$F$11)),OR(E38&lt;Informe!$F$12,Informe!$F$12=""))=FALSE,IF(AND(D38&lt;=DATE(YEAR(Informe!$F$11)+2,MONTH(Informe!$F$11),DAY(Informe!$F$11)),E38&gt;=DATE(YEAR(Informe!$F$11)+2,MONTH(Informe!$F$11),DAY(Informe!$F$11)))=TRUE,MIN(E38,DATE(YEAR(Informe!$F$11)+2,MONTH(Informe!$F$11),DAY(Informe!$F$11))),E38)-IF(AND(D38&lt;=Informe!$F$12,E38&gt;=Informe!$F$12)=TRUE,MAX(D38,Informe!$F$12),D38)+1,0)),"")</f>
        <v/>
      </c>
      <c r="G38" s="18" t="str">
        <f>IF(D38&lt;&gt;"",IF(G37="",Informe!$D$4,G37),"")</f>
        <v/>
      </c>
      <c r="H38" s="19" t="str">
        <f>IF(D38&lt;&gt;"",ROUND(G38*IF(Informe!$D$6&gt;=DATEVALUE("22/11/2019"),Informe!$D$9,C38/365)*F38,IF(FALSE,-3,2)),"")</f>
        <v/>
      </c>
      <c r="I38" s="19" t="str">
        <f t="shared" si="1"/>
        <v/>
      </c>
    </row>
    <row r="39" spans="1:9" s="3" customFormat="1" ht="13" x14ac:dyDescent="0.3">
      <c r="A39" s="15" t="str">
        <f>IFERROR(IF(IF(AND(ROW(A39)=ROW($A$4),Informe!$D$5&lt;DATEVALUE("28/07/2006")),Informe!$D$5+1,INDEX('Intereses moratorios'!$A$7:$A$246,MATCH(Informe!$D$5,'Intereses moratorios'!$A$7:$A$246,1)+ROW(A39)-ROW($A$4)))=0,"",IF(AND(ROW(A39)=ROW($A$4),Informe!$D$5&lt;DATEVALUE("28/07/2006")),Informe!$D$5+1,INDEX('Intereses moratorios'!$A$7:$A$246,MATCH(Informe!$D$5,'Intereses moratorios'!$A$7:$A$246,1)+ROW(A39)-ROW($A$4)))),"")</f>
        <v/>
      </c>
      <c r="B39" s="15" t="str">
        <f>IFERROR(INDEX('Intereses moratorios'!$B$7:$B$246,MATCH(A39,'Intereses moratorios'!$A$7:$A$246,0)),"")</f>
        <v/>
      </c>
      <c r="C39" s="16" t="str">
        <f>IF(A39="","",IFERROR(IF(Informe!$D$6&gt;=DATEVALUE("22/11/2019"),Informe!$D$8,INDEX('Intereses moratorios'!$D$7:$D$246,MATCH(A39,'Intereses moratorios'!$A$7:$A$246,0))),""))</f>
        <v/>
      </c>
      <c r="D39" s="15" t="str">
        <f>IF(AND(B39&gt;Informe!$D$5,A39&lt;=Informe!$D$6),IF(D38="",Informe!$D$5+1,A39),"")</f>
        <v/>
      </c>
      <c r="E39" s="15" t="str">
        <f>IF(D39&lt;&gt;"",IF(E40="",MIN(Informe!$D$6,B39),B39),"")</f>
        <v/>
      </c>
      <c r="F39" s="17" t="str">
        <f>IF(D39&lt;&gt;"",IF(Informe!$F$11="",E39-D39+1,IF(AND(D39&gt;DATE(YEAR(Informe!$F$11)+2,MONTH(Informe!$F$11),DAY(Informe!$F$11)),OR(E39&lt;Informe!$F$12,Informe!$F$12=""))=FALSE,IF(AND(D39&lt;=DATE(YEAR(Informe!$F$11)+2,MONTH(Informe!$F$11),DAY(Informe!$F$11)),E39&gt;=DATE(YEAR(Informe!$F$11)+2,MONTH(Informe!$F$11),DAY(Informe!$F$11)))=TRUE,MIN(E39,DATE(YEAR(Informe!$F$11)+2,MONTH(Informe!$F$11),DAY(Informe!$F$11))),E39)-IF(AND(D39&lt;=Informe!$F$12,E39&gt;=Informe!$F$12)=TRUE,MAX(D39,Informe!$F$12),D39)+1,0)),"")</f>
        <v/>
      </c>
      <c r="G39" s="18" t="str">
        <f>IF(D39&lt;&gt;"",IF(G38="",Informe!$D$4,G38),"")</f>
        <v/>
      </c>
      <c r="H39" s="19" t="str">
        <f>IF(D39&lt;&gt;"",ROUND(G39*IF(Informe!$D$6&gt;=DATEVALUE("22/11/2019"),Informe!$D$9,C39/365)*F39,IF(FALSE,-3,2)),"")</f>
        <v/>
      </c>
      <c r="I39" s="19" t="str">
        <f t="shared" si="1"/>
        <v/>
      </c>
    </row>
    <row r="40" spans="1:9" s="3" customFormat="1" ht="13" x14ac:dyDescent="0.3">
      <c r="A40" s="15" t="str">
        <f>IFERROR(IF(IF(AND(ROW(A40)=ROW($A$4),Informe!$D$5&lt;DATEVALUE("28/07/2006")),Informe!$D$5+1,INDEX('Intereses moratorios'!$A$7:$A$246,MATCH(Informe!$D$5,'Intereses moratorios'!$A$7:$A$246,1)+ROW(A40)-ROW($A$4)))=0,"",IF(AND(ROW(A40)=ROW($A$4),Informe!$D$5&lt;DATEVALUE("28/07/2006")),Informe!$D$5+1,INDEX('Intereses moratorios'!$A$7:$A$246,MATCH(Informe!$D$5,'Intereses moratorios'!$A$7:$A$246,1)+ROW(A40)-ROW($A$4)))),"")</f>
        <v/>
      </c>
      <c r="B40" s="15" t="str">
        <f>IFERROR(INDEX('Intereses moratorios'!$B$7:$B$246,MATCH(A40,'Intereses moratorios'!$A$7:$A$246,0)),"")</f>
        <v/>
      </c>
      <c r="C40" s="16" t="str">
        <f>IF(A40="","",IFERROR(IF(Informe!$D$6&gt;=DATEVALUE("22/11/2019"),Informe!$D$8,INDEX('Intereses moratorios'!$D$7:$D$246,MATCH(A40,'Intereses moratorios'!$A$7:$A$246,0))),""))</f>
        <v/>
      </c>
      <c r="D40" s="15" t="str">
        <f>IF(AND(B40&gt;Informe!$D$5,A40&lt;=Informe!$D$6),IF(D39="",Informe!$D$5+1,A40),"")</f>
        <v/>
      </c>
      <c r="E40" s="15" t="str">
        <f>IF(D40&lt;&gt;"",IF(E41="",MIN(Informe!$D$6,B40),B40),"")</f>
        <v/>
      </c>
      <c r="F40" s="17" t="str">
        <f>IF(D40&lt;&gt;"",IF(Informe!$F$11="",E40-D40+1,IF(AND(D40&gt;DATE(YEAR(Informe!$F$11)+2,MONTH(Informe!$F$11),DAY(Informe!$F$11)),OR(E40&lt;Informe!$F$12,Informe!$F$12=""))=FALSE,IF(AND(D40&lt;=DATE(YEAR(Informe!$F$11)+2,MONTH(Informe!$F$11),DAY(Informe!$F$11)),E40&gt;=DATE(YEAR(Informe!$F$11)+2,MONTH(Informe!$F$11),DAY(Informe!$F$11)))=TRUE,MIN(E40,DATE(YEAR(Informe!$F$11)+2,MONTH(Informe!$F$11),DAY(Informe!$F$11))),E40)-IF(AND(D40&lt;=Informe!$F$12,E40&gt;=Informe!$F$12)=TRUE,MAX(D40,Informe!$F$12),D40)+1,0)),"")</f>
        <v/>
      </c>
      <c r="G40" s="18" t="str">
        <f>IF(D40&lt;&gt;"",IF(G39="",Informe!$D$4,G39),"")</f>
        <v/>
      </c>
      <c r="H40" s="19" t="str">
        <f>IF(D40&lt;&gt;"",ROUND(G40*IF(Informe!$D$6&gt;=DATEVALUE("22/11/2019"),Informe!$D$9,C40/365)*F40,IF(FALSE,-3,2)),"")</f>
        <v/>
      </c>
      <c r="I40" s="19" t="str">
        <f t="shared" si="1"/>
        <v/>
      </c>
    </row>
    <row r="41" spans="1:9" s="3" customFormat="1" ht="13" x14ac:dyDescent="0.3">
      <c r="A41" s="15" t="str">
        <f>IFERROR(IF(IF(AND(ROW(A41)=ROW($A$4),Informe!$D$5&lt;DATEVALUE("28/07/2006")),Informe!$D$5+1,INDEX('Intereses moratorios'!$A$7:$A$246,MATCH(Informe!$D$5,'Intereses moratorios'!$A$7:$A$246,1)+ROW(A41)-ROW($A$4)))=0,"",IF(AND(ROW(A41)=ROW($A$4),Informe!$D$5&lt;DATEVALUE("28/07/2006")),Informe!$D$5+1,INDEX('Intereses moratorios'!$A$7:$A$246,MATCH(Informe!$D$5,'Intereses moratorios'!$A$7:$A$246,1)+ROW(A41)-ROW($A$4)))),"")</f>
        <v/>
      </c>
      <c r="B41" s="15" t="str">
        <f>IFERROR(INDEX('Intereses moratorios'!$B$7:$B$246,MATCH(A41,'Intereses moratorios'!$A$7:$A$246,0)),"")</f>
        <v/>
      </c>
      <c r="C41" s="16" t="str">
        <f>IF(A41="","",IFERROR(IF(Informe!$D$6&gt;=DATEVALUE("22/11/2019"),Informe!$D$8,INDEX('Intereses moratorios'!$D$7:$D$246,MATCH(A41,'Intereses moratorios'!$A$7:$A$246,0))),""))</f>
        <v/>
      </c>
      <c r="D41" s="15" t="str">
        <f>IF(AND(B41&gt;Informe!$D$5,A41&lt;=Informe!$D$6),IF(D40="",Informe!$D$5+1,A41),"")</f>
        <v/>
      </c>
      <c r="E41" s="15" t="str">
        <f>IF(D41&lt;&gt;"",IF(E42="",MIN(Informe!$D$6,B41),B41),"")</f>
        <v/>
      </c>
      <c r="F41" s="17" t="str">
        <f>IF(D41&lt;&gt;"",IF(Informe!$F$11="",E41-D41+1,IF(AND(D41&gt;DATE(YEAR(Informe!$F$11)+2,MONTH(Informe!$F$11),DAY(Informe!$F$11)),OR(E41&lt;Informe!$F$12,Informe!$F$12=""))=FALSE,IF(AND(D41&lt;=DATE(YEAR(Informe!$F$11)+2,MONTH(Informe!$F$11),DAY(Informe!$F$11)),E41&gt;=DATE(YEAR(Informe!$F$11)+2,MONTH(Informe!$F$11),DAY(Informe!$F$11)))=TRUE,MIN(E41,DATE(YEAR(Informe!$F$11)+2,MONTH(Informe!$F$11),DAY(Informe!$F$11))),E41)-IF(AND(D41&lt;=Informe!$F$12,E41&gt;=Informe!$F$12)=TRUE,MAX(D41,Informe!$F$12),D41)+1,0)),"")</f>
        <v/>
      </c>
      <c r="G41" s="18" t="str">
        <f>IF(D41&lt;&gt;"",IF(G40="",Informe!$D$4,G40),"")</f>
        <v/>
      </c>
      <c r="H41" s="19" t="str">
        <f>IF(D41&lt;&gt;"",ROUND(G41*IF(Informe!$D$6&gt;=DATEVALUE("22/11/2019"),Informe!$D$9,C41/365)*F41,IF(FALSE,-3,2)),"")</f>
        <v/>
      </c>
      <c r="I41" s="19" t="str">
        <f t="shared" si="1"/>
        <v/>
      </c>
    </row>
    <row r="42" spans="1:9" s="3" customFormat="1" ht="13" x14ac:dyDescent="0.3">
      <c r="A42" s="15" t="str">
        <f>IFERROR(IF(IF(AND(ROW(A42)=ROW($A$4),Informe!$D$5&lt;DATEVALUE("28/07/2006")),Informe!$D$5+1,INDEX('Intereses moratorios'!$A$7:$A$246,MATCH(Informe!$D$5,'Intereses moratorios'!$A$7:$A$246,1)+ROW(A42)-ROW($A$4)))=0,"",IF(AND(ROW(A42)=ROW($A$4),Informe!$D$5&lt;DATEVALUE("28/07/2006")),Informe!$D$5+1,INDEX('Intereses moratorios'!$A$7:$A$246,MATCH(Informe!$D$5,'Intereses moratorios'!$A$7:$A$246,1)+ROW(A42)-ROW($A$4)))),"")</f>
        <v/>
      </c>
      <c r="B42" s="15" t="str">
        <f>IFERROR(INDEX('Intereses moratorios'!$B$7:$B$246,MATCH(A42,'Intereses moratorios'!$A$7:$A$246,0)),"")</f>
        <v/>
      </c>
      <c r="C42" s="16" t="str">
        <f>IF(A42="","",IFERROR(IF(Informe!$D$6&gt;=DATEVALUE("22/11/2019"),Informe!$D$8,INDEX('Intereses moratorios'!$D$7:$D$246,MATCH(A42,'Intereses moratorios'!$A$7:$A$246,0))),""))</f>
        <v/>
      </c>
      <c r="D42" s="15" t="str">
        <f>IF(AND(B42&gt;Informe!$D$5,A42&lt;=Informe!$D$6),IF(D41="",Informe!$D$5+1,A42),"")</f>
        <v/>
      </c>
      <c r="E42" s="15" t="str">
        <f>IF(D42&lt;&gt;"",IF(E43="",MIN(Informe!$D$6,B42),B42),"")</f>
        <v/>
      </c>
      <c r="F42" s="17" t="str">
        <f>IF(D42&lt;&gt;"",IF(Informe!$F$11="",E42-D42+1,IF(AND(D42&gt;DATE(YEAR(Informe!$F$11)+2,MONTH(Informe!$F$11),DAY(Informe!$F$11)),OR(E42&lt;Informe!$F$12,Informe!$F$12=""))=FALSE,IF(AND(D42&lt;=DATE(YEAR(Informe!$F$11)+2,MONTH(Informe!$F$11),DAY(Informe!$F$11)),E42&gt;=DATE(YEAR(Informe!$F$11)+2,MONTH(Informe!$F$11),DAY(Informe!$F$11)))=TRUE,MIN(E42,DATE(YEAR(Informe!$F$11)+2,MONTH(Informe!$F$11),DAY(Informe!$F$11))),E42)-IF(AND(D42&lt;=Informe!$F$12,E42&gt;=Informe!$F$12)=TRUE,MAX(D42,Informe!$F$12),D42)+1,0)),"")</f>
        <v/>
      </c>
      <c r="G42" s="18" t="str">
        <f>IF(D42&lt;&gt;"",IF(G41="",Informe!$D$4,G41),"")</f>
        <v/>
      </c>
      <c r="H42" s="19" t="str">
        <f>IF(D42&lt;&gt;"",ROUND(G42*IF(Informe!$D$6&gt;=DATEVALUE("22/11/2019"),Informe!$D$9,C42/365)*F42,IF(FALSE,-3,2)),"")</f>
        <v/>
      </c>
      <c r="I42" s="19" t="str">
        <f t="shared" si="1"/>
        <v/>
      </c>
    </row>
    <row r="43" spans="1:9" s="3" customFormat="1" ht="13" x14ac:dyDescent="0.3">
      <c r="A43" s="15" t="str">
        <f>IFERROR(IF(IF(AND(ROW(A43)=ROW($A$4),Informe!$D$5&lt;DATEVALUE("28/07/2006")),Informe!$D$5+1,INDEX('Intereses moratorios'!$A$7:$A$246,MATCH(Informe!$D$5,'Intereses moratorios'!$A$7:$A$246,1)+ROW(A43)-ROW($A$4)))=0,"",IF(AND(ROW(A43)=ROW($A$4),Informe!$D$5&lt;DATEVALUE("28/07/2006")),Informe!$D$5+1,INDEX('Intereses moratorios'!$A$7:$A$246,MATCH(Informe!$D$5,'Intereses moratorios'!$A$7:$A$246,1)+ROW(A43)-ROW($A$4)))),"")</f>
        <v/>
      </c>
      <c r="B43" s="15" t="str">
        <f>IFERROR(INDEX('Intereses moratorios'!$B$7:$B$246,MATCH(A43,'Intereses moratorios'!$A$7:$A$246,0)),"")</f>
        <v/>
      </c>
      <c r="C43" s="16" t="str">
        <f>IF(A43="","",IFERROR(IF(Informe!$D$6&gt;=DATEVALUE("22/11/2019"),Informe!$D$8,INDEX('Intereses moratorios'!$D$7:$D$246,MATCH(A43,'Intereses moratorios'!$A$7:$A$246,0))),""))</f>
        <v/>
      </c>
      <c r="D43" s="15" t="str">
        <f>IF(AND(B43&gt;Informe!$D$5,A43&lt;=Informe!$D$6),IF(D42="",Informe!$D$5+1,A43),"")</f>
        <v/>
      </c>
      <c r="E43" s="15" t="str">
        <f>IF(D43&lt;&gt;"",IF(E44="",MIN(Informe!$D$6,B43),B43),"")</f>
        <v/>
      </c>
      <c r="F43" s="17" t="str">
        <f>IF(D43&lt;&gt;"",IF(Informe!$F$11="",E43-D43+1,IF(AND(D43&gt;DATE(YEAR(Informe!$F$11)+2,MONTH(Informe!$F$11),DAY(Informe!$F$11)),OR(E43&lt;Informe!$F$12,Informe!$F$12=""))=FALSE,IF(AND(D43&lt;=DATE(YEAR(Informe!$F$11)+2,MONTH(Informe!$F$11),DAY(Informe!$F$11)),E43&gt;=DATE(YEAR(Informe!$F$11)+2,MONTH(Informe!$F$11),DAY(Informe!$F$11)))=TRUE,MIN(E43,DATE(YEAR(Informe!$F$11)+2,MONTH(Informe!$F$11),DAY(Informe!$F$11))),E43)-IF(AND(D43&lt;=Informe!$F$12,E43&gt;=Informe!$F$12)=TRUE,MAX(D43,Informe!$F$12),D43)+1,0)),"")</f>
        <v/>
      </c>
      <c r="G43" s="18" t="str">
        <f>IF(D43&lt;&gt;"",IF(G42="",Informe!$D$4,G42),"")</f>
        <v/>
      </c>
      <c r="H43" s="19" t="str">
        <f>IF(D43&lt;&gt;"",ROUND(G43*IF(Informe!$D$6&gt;=DATEVALUE("22/11/2019"),Informe!$D$9,C43/365)*F43,IF(FALSE,-3,2)),"")</f>
        <v/>
      </c>
      <c r="I43" s="19" t="str">
        <f t="shared" si="1"/>
        <v/>
      </c>
    </row>
    <row r="44" spans="1:9" s="3" customFormat="1" ht="13" x14ac:dyDescent="0.3">
      <c r="A44" s="15" t="str">
        <f>IFERROR(IF(IF(AND(ROW(A44)=ROW($A$4),Informe!$D$5&lt;DATEVALUE("28/07/2006")),Informe!$D$5+1,INDEX('Intereses moratorios'!$A$7:$A$246,MATCH(Informe!$D$5,'Intereses moratorios'!$A$7:$A$246,1)+ROW(A44)-ROW($A$4)))=0,"",IF(AND(ROW(A44)=ROW($A$4),Informe!$D$5&lt;DATEVALUE("28/07/2006")),Informe!$D$5+1,INDEX('Intereses moratorios'!$A$7:$A$246,MATCH(Informe!$D$5,'Intereses moratorios'!$A$7:$A$246,1)+ROW(A44)-ROW($A$4)))),"")</f>
        <v/>
      </c>
      <c r="B44" s="15" t="str">
        <f>IFERROR(INDEX('Intereses moratorios'!$B$7:$B$246,MATCH(A44,'Intereses moratorios'!$A$7:$A$246,0)),"")</f>
        <v/>
      </c>
      <c r="C44" s="16" t="str">
        <f>IF(A44="","",IFERROR(IF(Informe!$D$6&gt;=DATEVALUE("22/11/2019"),Informe!$D$8,INDEX('Intereses moratorios'!$D$7:$D$246,MATCH(A44,'Intereses moratorios'!$A$7:$A$246,0))),""))</f>
        <v/>
      </c>
      <c r="D44" s="15" t="str">
        <f>IF(AND(B44&gt;Informe!$D$5,A44&lt;=Informe!$D$6),IF(D43="",Informe!$D$5+1,A44),"")</f>
        <v/>
      </c>
      <c r="E44" s="15" t="str">
        <f>IF(D44&lt;&gt;"",IF(E45="",MIN(Informe!$D$6,B44),B44),"")</f>
        <v/>
      </c>
      <c r="F44" s="17" t="str">
        <f>IF(D44&lt;&gt;"",IF(Informe!$F$11="",E44-D44+1,IF(AND(D44&gt;DATE(YEAR(Informe!$F$11)+2,MONTH(Informe!$F$11),DAY(Informe!$F$11)),OR(E44&lt;Informe!$F$12,Informe!$F$12=""))=FALSE,IF(AND(D44&lt;=DATE(YEAR(Informe!$F$11)+2,MONTH(Informe!$F$11),DAY(Informe!$F$11)),E44&gt;=DATE(YEAR(Informe!$F$11)+2,MONTH(Informe!$F$11),DAY(Informe!$F$11)))=TRUE,MIN(E44,DATE(YEAR(Informe!$F$11)+2,MONTH(Informe!$F$11),DAY(Informe!$F$11))),E44)-IF(AND(D44&lt;=Informe!$F$12,E44&gt;=Informe!$F$12)=TRUE,MAX(D44,Informe!$F$12),D44)+1,0)),"")</f>
        <v/>
      </c>
      <c r="G44" s="18" t="str">
        <f>IF(D44&lt;&gt;"",IF(G43="",Informe!$D$4,G43),"")</f>
        <v/>
      </c>
      <c r="H44" s="19" t="str">
        <f>IF(D44&lt;&gt;"",ROUND(G44*IF(Informe!$D$6&gt;=DATEVALUE("22/11/2019"),Informe!$D$9,C44/365)*F44,IF(FALSE,-3,2)),"")</f>
        <v/>
      </c>
      <c r="I44" s="19" t="str">
        <f t="shared" si="1"/>
        <v/>
      </c>
    </row>
    <row r="45" spans="1:9" s="3" customFormat="1" ht="13" x14ac:dyDescent="0.3">
      <c r="A45" s="15" t="str">
        <f>IFERROR(IF(IF(AND(ROW(A45)=ROW($A$4),Informe!$D$5&lt;DATEVALUE("28/07/2006")),Informe!$D$5+1,INDEX('Intereses moratorios'!$A$7:$A$246,MATCH(Informe!$D$5,'Intereses moratorios'!$A$7:$A$246,1)+ROW(A45)-ROW($A$4)))=0,"",IF(AND(ROW(A45)=ROW($A$4),Informe!$D$5&lt;DATEVALUE("28/07/2006")),Informe!$D$5+1,INDEX('Intereses moratorios'!$A$7:$A$246,MATCH(Informe!$D$5,'Intereses moratorios'!$A$7:$A$246,1)+ROW(A45)-ROW($A$4)))),"")</f>
        <v/>
      </c>
      <c r="B45" s="15" t="str">
        <f>IFERROR(INDEX('Intereses moratorios'!$B$7:$B$246,MATCH(A45,'Intereses moratorios'!$A$7:$A$246,0)),"")</f>
        <v/>
      </c>
      <c r="C45" s="16" t="str">
        <f>IF(A45="","",IFERROR(IF(Informe!$D$6&gt;=DATEVALUE("22/11/2019"),Informe!$D$8,INDEX('Intereses moratorios'!$D$7:$D$246,MATCH(A45,'Intereses moratorios'!$A$7:$A$246,0))),""))</f>
        <v/>
      </c>
      <c r="D45" s="15" t="str">
        <f>IF(AND(B45&gt;Informe!$D$5,A45&lt;=Informe!$D$6),IF(D44="",Informe!$D$5+1,A45),"")</f>
        <v/>
      </c>
      <c r="E45" s="15" t="str">
        <f>IF(D45&lt;&gt;"",IF(E46="",MIN(Informe!$D$6,B45),B45),"")</f>
        <v/>
      </c>
      <c r="F45" s="17" t="str">
        <f>IF(D45&lt;&gt;"",IF(Informe!$F$11="",E45-D45+1,IF(AND(D45&gt;DATE(YEAR(Informe!$F$11)+2,MONTH(Informe!$F$11),DAY(Informe!$F$11)),OR(E45&lt;Informe!$F$12,Informe!$F$12=""))=FALSE,IF(AND(D45&lt;=DATE(YEAR(Informe!$F$11)+2,MONTH(Informe!$F$11),DAY(Informe!$F$11)),E45&gt;=DATE(YEAR(Informe!$F$11)+2,MONTH(Informe!$F$11),DAY(Informe!$F$11)))=TRUE,MIN(E45,DATE(YEAR(Informe!$F$11)+2,MONTH(Informe!$F$11),DAY(Informe!$F$11))),E45)-IF(AND(D45&lt;=Informe!$F$12,E45&gt;=Informe!$F$12)=TRUE,MAX(D45,Informe!$F$12),D45)+1,0)),"")</f>
        <v/>
      </c>
      <c r="G45" s="18" t="str">
        <f>IF(D45&lt;&gt;"",IF(G44="",Informe!$D$4,G44),"")</f>
        <v/>
      </c>
      <c r="H45" s="19" t="str">
        <f>IF(D45&lt;&gt;"",ROUND(G45*IF(Informe!$D$6&gt;=DATEVALUE("22/11/2019"),Informe!$D$9,C45/365)*F45,IF(FALSE,-3,2)),"")</f>
        <v/>
      </c>
      <c r="I45" s="19" t="str">
        <f t="shared" si="1"/>
        <v/>
      </c>
    </row>
    <row r="46" spans="1:9" s="3" customFormat="1" ht="13" x14ac:dyDescent="0.3">
      <c r="A46" s="15" t="str">
        <f>IFERROR(IF(IF(AND(ROW(A46)=ROW($A$4),Informe!$D$5&lt;DATEVALUE("28/07/2006")),Informe!$D$5+1,INDEX('Intereses moratorios'!$A$7:$A$246,MATCH(Informe!$D$5,'Intereses moratorios'!$A$7:$A$246,1)+ROW(A46)-ROW($A$4)))=0,"",IF(AND(ROW(A46)=ROW($A$4),Informe!$D$5&lt;DATEVALUE("28/07/2006")),Informe!$D$5+1,INDEX('Intereses moratorios'!$A$7:$A$246,MATCH(Informe!$D$5,'Intereses moratorios'!$A$7:$A$246,1)+ROW(A46)-ROW($A$4)))),"")</f>
        <v/>
      </c>
      <c r="B46" s="15" t="str">
        <f>IFERROR(INDEX('Intereses moratorios'!$B$7:$B$246,MATCH(A46,'Intereses moratorios'!$A$7:$A$246,0)),"")</f>
        <v/>
      </c>
      <c r="C46" s="16" t="str">
        <f>IF(A46="","",IFERROR(IF(Informe!$D$6&gt;=DATEVALUE("22/11/2019"),Informe!$D$8,INDEX('Intereses moratorios'!$D$7:$D$246,MATCH(A46,'Intereses moratorios'!$A$7:$A$246,0))),""))</f>
        <v/>
      </c>
      <c r="D46" s="15" t="str">
        <f>IF(AND(B46&gt;Informe!$D$5,A46&lt;=Informe!$D$6),IF(D45="",Informe!$D$5+1,A46),"")</f>
        <v/>
      </c>
      <c r="E46" s="15" t="str">
        <f>IF(D46&lt;&gt;"",IF(E47="",MIN(Informe!$D$6,B46),B46),"")</f>
        <v/>
      </c>
      <c r="F46" s="17" t="str">
        <f>IF(D46&lt;&gt;"",IF(Informe!$F$11="",E46-D46+1,IF(AND(D46&gt;DATE(YEAR(Informe!$F$11)+2,MONTH(Informe!$F$11),DAY(Informe!$F$11)),OR(E46&lt;Informe!$F$12,Informe!$F$12=""))=FALSE,IF(AND(D46&lt;=DATE(YEAR(Informe!$F$11)+2,MONTH(Informe!$F$11),DAY(Informe!$F$11)),E46&gt;=DATE(YEAR(Informe!$F$11)+2,MONTH(Informe!$F$11),DAY(Informe!$F$11)))=TRUE,MIN(E46,DATE(YEAR(Informe!$F$11)+2,MONTH(Informe!$F$11),DAY(Informe!$F$11))),E46)-IF(AND(D46&lt;=Informe!$F$12,E46&gt;=Informe!$F$12)=TRUE,MAX(D46,Informe!$F$12),D46)+1,0)),"")</f>
        <v/>
      </c>
      <c r="G46" s="18" t="str">
        <f>IF(D46&lt;&gt;"",IF(G45="",Informe!$D$4,G45),"")</f>
        <v/>
      </c>
      <c r="H46" s="19" t="str">
        <f>IF(D46&lt;&gt;"",ROUND(G46*IF(Informe!$D$6&gt;=DATEVALUE("22/11/2019"),Informe!$D$9,C46/365)*F46,IF(FALSE,-3,2)),"")</f>
        <v/>
      </c>
      <c r="I46" s="19" t="str">
        <f t="shared" si="1"/>
        <v/>
      </c>
    </row>
    <row r="47" spans="1:9" s="3" customFormat="1" ht="13" x14ac:dyDescent="0.3">
      <c r="A47" s="15" t="str">
        <f>IFERROR(IF(IF(AND(ROW(A47)=ROW($A$4),Informe!$D$5&lt;DATEVALUE("28/07/2006")),Informe!$D$5+1,INDEX('Intereses moratorios'!$A$7:$A$246,MATCH(Informe!$D$5,'Intereses moratorios'!$A$7:$A$246,1)+ROW(A47)-ROW($A$4)))=0,"",IF(AND(ROW(A47)=ROW($A$4),Informe!$D$5&lt;DATEVALUE("28/07/2006")),Informe!$D$5+1,INDEX('Intereses moratorios'!$A$7:$A$246,MATCH(Informe!$D$5,'Intereses moratorios'!$A$7:$A$246,1)+ROW(A47)-ROW($A$4)))),"")</f>
        <v/>
      </c>
      <c r="B47" s="15" t="str">
        <f>IFERROR(INDEX('Intereses moratorios'!$B$7:$B$246,MATCH(A47,'Intereses moratorios'!$A$7:$A$246,0)),"")</f>
        <v/>
      </c>
      <c r="C47" s="16" t="str">
        <f>IF(A47="","",IFERROR(IF(Informe!$D$6&gt;=DATEVALUE("22/11/2019"),Informe!$D$8,INDEX('Intereses moratorios'!$D$7:$D$246,MATCH(A47,'Intereses moratorios'!$A$7:$A$246,0))),""))</f>
        <v/>
      </c>
      <c r="D47" s="15" t="str">
        <f>IF(AND(B47&gt;Informe!$D$5,A47&lt;=Informe!$D$6),IF(D46="",Informe!$D$5+1,A47),"")</f>
        <v/>
      </c>
      <c r="E47" s="15" t="str">
        <f>IF(D47&lt;&gt;"",IF(E48="",MIN(Informe!$D$6,B47),B47),"")</f>
        <v/>
      </c>
      <c r="F47" s="17" t="str">
        <f>IF(D47&lt;&gt;"",IF(Informe!$F$11="",E47-D47+1,IF(AND(D47&gt;DATE(YEAR(Informe!$F$11)+2,MONTH(Informe!$F$11),DAY(Informe!$F$11)),OR(E47&lt;Informe!$F$12,Informe!$F$12=""))=FALSE,IF(AND(D47&lt;=DATE(YEAR(Informe!$F$11)+2,MONTH(Informe!$F$11),DAY(Informe!$F$11)),E47&gt;=DATE(YEAR(Informe!$F$11)+2,MONTH(Informe!$F$11),DAY(Informe!$F$11)))=TRUE,MIN(E47,DATE(YEAR(Informe!$F$11)+2,MONTH(Informe!$F$11),DAY(Informe!$F$11))),E47)-IF(AND(D47&lt;=Informe!$F$12,E47&gt;=Informe!$F$12)=TRUE,MAX(D47,Informe!$F$12),D47)+1,0)),"")</f>
        <v/>
      </c>
      <c r="G47" s="18" t="str">
        <f>IF(D47&lt;&gt;"",IF(G46="",Informe!$D$4,G46),"")</f>
        <v/>
      </c>
      <c r="H47" s="19" t="str">
        <f>IF(D47&lt;&gt;"",ROUND(G47*IF(Informe!$D$6&gt;=DATEVALUE("22/11/2019"),Informe!$D$9,C47/365)*F47,IF(FALSE,-3,2)),"")</f>
        <v/>
      </c>
      <c r="I47" s="19" t="str">
        <f t="shared" si="1"/>
        <v/>
      </c>
    </row>
    <row r="48" spans="1:9" s="3" customFormat="1" ht="13" x14ac:dyDescent="0.3">
      <c r="A48" s="15" t="str">
        <f>IFERROR(IF(IF(AND(ROW(A48)=ROW($A$4),Informe!$D$5&lt;DATEVALUE("28/07/2006")),Informe!$D$5+1,INDEX('Intereses moratorios'!$A$7:$A$246,MATCH(Informe!$D$5,'Intereses moratorios'!$A$7:$A$246,1)+ROW(A48)-ROW($A$4)))=0,"",IF(AND(ROW(A48)=ROW($A$4),Informe!$D$5&lt;DATEVALUE("28/07/2006")),Informe!$D$5+1,INDEX('Intereses moratorios'!$A$7:$A$246,MATCH(Informe!$D$5,'Intereses moratorios'!$A$7:$A$246,1)+ROW(A48)-ROW($A$4)))),"")</f>
        <v/>
      </c>
      <c r="B48" s="15" t="str">
        <f>IFERROR(INDEX('Intereses moratorios'!$B$7:$B$246,MATCH(A48,'Intereses moratorios'!$A$7:$A$246,0)),"")</f>
        <v/>
      </c>
      <c r="C48" s="16" t="str">
        <f>IF(A48="","",IFERROR(IF(Informe!$D$6&gt;=DATEVALUE("22/11/2019"),Informe!$D$8,INDEX('Intereses moratorios'!$D$7:$D$246,MATCH(A48,'Intereses moratorios'!$A$7:$A$246,0))),""))</f>
        <v/>
      </c>
      <c r="D48" s="15" t="str">
        <f>IF(AND(B48&gt;Informe!$D$5,A48&lt;=Informe!$D$6),IF(D47="",Informe!$D$5+1,A48),"")</f>
        <v/>
      </c>
      <c r="E48" s="15" t="str">
        <f>IF(D48&lt;&gt;"",IF(E49="",MIN(Informe!$D$6,B48),B48),"")</f>
        <v/>
      </c>
      <c r="F48" s="17" t="str">
        <f>IF(D48&lt;&gt;"",IF(Informe!$F$11="",E48-D48+1,IF(AND(D48&gt;DATE(YEAR(Informe!$F$11)+2,MONTH(Informe!$F$11),DAY(Informe!$F$11)),OR(E48&lt;Informe!$F$12,Informe!$F$12=""))=FALSE,IF(AND(D48&lt;=DATE(YEAR(Informe!$F$11)+2,MONTH(Informe!$F$11),DAY(Informe!$F$11)),E48&gt;=DATE(YEAR(Informe!$F$11)+2,MONTH(Informe!$F$11),DAY(Informe!$F$11)))=TRUE,MIN(E48,DATE(YEAR(Informe!$F$11)+2,MONTH(Informe!$F$11),DAY(Informe!$F$11))),E48)-IF(AND(D48&lt;=Informe!$F$12,E48&gt;=Informe!$F$12)=TRUE,MAX(D48,Informe!$F$12),D48)+1,0)),"")</f>
        <v/>
      </c>
      <c r="G48" s="18" t="str">
        <f>IF(D48&lt;&gt;"",IF(G47="",Informe!$D$4,G47),"")</f>
        <v/>
      </c>
      <c r="H48" s="19" t="str">
        <f>IF(D48&lt;&gt;"",ROUND(G48*IF(Informe!$D$6&gt;=DATEVALUE("22/11/2019"),Informe!$D$9,C48/365)*F48,IF(FALSE,-3,2)),"")</f>
        <v/>
      </c>
      <c r="I48" s="19" t="str">
        <f t="shared" si="1"/>
        <v/>
      </c>
    </row>
    <row r="49" spans="1:9" s="3" customFormat="1" ht="13" x14ac:dyDescent="0.3">
      <c r="A49" s="15" t="str">
        <f>IFERROR(IF(IF(AND(ROW(A49)=ROW($A$4),Informe!$D$5&lt;DATEVALUE("28/07/2006")),Informe!$D$5+1,INDEX('Intereses moratorios'!$A$7:$A$246,MATCH(Informe!$D$5,'Intereses moratorios'!$A$7:$A$246,1)+ROW(A49)-ROW($A$4)))=0,"",IF(AND(ROW(A49)=ROW($A$4),Informe!$D$5&lt;DATEVALUE("28/07/2006")),Informe!$D$5+1,INDEX('Intereses moratorios'!$A$7:$A$246,MATCH(Informe!$D$5,'Intereses moratorios'!$A$7:$A$246,1)+ROW(A49)-ROW($A$4)))),"")</f>
        <v/>
      </c>
      <c r="B49" s="15" t="str">
        <f>IFERROR(INDEX('Intereses moratorios'!$B$7:$B$246,MATCH(A49,'Intereses moratorios'!$A$7:$A$246,0)),"")</f>
        <v/>
      </c>
      <c r="C49" s="16" t="str">
        <f>IF(A49="","",IFERROR(IF(Informe!$D$6&gt;=DATEVALUE("22/11/2019"),Informe!$D$8,INDEX('Intereses moratorios'!$D$7:$D$246,MATCH(A49,'Intereses moratorios'!$A$7:$A$246,0))),""))</f>
        <v/>
      </c>
      <c r="D49" s="15" t="str">
        <f>IF(AND(B49&gt;Informe!$D$5,A49&lt;=Informe!$D$6),IF(D48="",Informe!$D$5+1,A49),"")</f>
        <v/>
      </c>
      <c r="E49" s="15" t="str">
        <f>IF(D49&lt;&gt;"",IF(E50="",MIN(Informe!$D$6,B49),B49),"")</f>
        <v/>
      </c>
      <c r="F49" s="17" t="str">
        <f>IF(D49&lt;&gt;"",IF(Informe!$F$11="",E49-D49+1,IF(AND(D49&gt;DATE(YEAR(Informe!$F$11)+2,MONTH(Informe!$F$11),DAY(Informe!$F$11)),OR(E49&lt;Informe!$F$12,Informe!$F$12=""))=FALSE,IF(AND(D49&lt;=DATE(YEAR(Informe!$F$11)+2,MONTH(Informe!$F$11),DAY(Informe!$F$11)),E49&gt;=DATE(YEAR(Informe!$F$11)+2,MONTH(Informe!$F$11),DAY(Informe!$F$11)))=TRUE,MIN(E49,DATE(YEAR(Informe!$F$11)+2,MONTH(Informe!$F$11),DAY(Informe!$F$11))),E49)-IF(AND(D49&lt;=Informe!$F$12,E49&gt;=Informe!$F$12)=TRUE,MAX(D49,Informe!$F$12),D49)+1,0)),"")</f>
        <v/>
      </c>
      <c r="G49" s="18" t="str">
        <f>IF(D49&lt;&gt;"",IF(G48="",Informe!$D$4,G48),"")</f>
        <v/>
      </c>
      <c r="H49" s="19" t="str">
        <f>IF(D49&lt;&gt;"",ROUND(G49*IF(Informe!$D$6&gt;=DATEVALUE("22/11/2019"),Informe!$D$9,C49/365)*F49,IF(FALSE,-3,2)),"")</f>
        <v/>
      </c>
      <c r="I49" s="19" t="str">
        <f t="shared" si="1"/>
        <v/>
      </c>
    </row>
    <row r="50" spans="1:9" s="3" customFormat="1" ht="13" x14ac:dyDescent="0.3">
      <c r="A50" s="15" t="str">
        <f>IFERROR(IF(IF(AND(ROW(A50)=ROW($A$4),Informe!$D$5&lt;DATEVALUE("28/07/2006")),Informe!$D$5+1,INDEX('Intereses moratorios'!$A$7:$A$246,MATCH(Informe!$D$5,'Intereses moratorios'!$A$7:$A$246,1)+ROW(A50)-ROW($A$4)))=0,"",IF(AND(ROW(A50)=ROW($A$4),Informe!$D$5&lt;DATEVALUE("28/07/2006")),Informe!$D$5+1,INDEX('Intereses moratorios'!$A$7:$A$246,MATCH(Informe!$D$5,'Intereses moratorios'!$A$7:$A$246,1)+ROW(A50)-ROW($A$4)))),"")</f>
        <v/>
      </c>
      <c r="B50" s="15" t="str">
        <f>IFERROR(INDEX('Intereses moratorios'!$B$7:$B$246,MATCH(A50,'Intereses moratorios'!$A$7:$A$246,0)),"")</f>
        <v/>
      </c>
      <c r="C50" s="16" t="str">
        <f>IF(A50="","",IFERROR(IF(Informe!$D$6&gt;=DATEVALUE("22/11/2019"),Informe!$D$8,INDEX('Intereses moratorios'!$D$7:$D$246,MATCH(A50,'Intereses moratorios'!$A$7:$A$246,0))),""))</f>
        <v/>
      </c>
      <c r="D50" s="15" t="str">
        <f>IF(AND(B50&gt;Informe!$D$5,A50&lt;=Informe!$D$6),IF(D49="",Informe!$D$5+1,A50),"")</f>
        <v/>
      </c>
      <c r="E50" s="15" t="str">
        <f>IF(D50&lt;&gt;"",IF(E51="",MIN(Informe!$D$6,B50),B50),"")</f>
        <v/>
      </c>
      <c r="F50" s="17" t="str">
        <f>IF(D50&lt;&gt;"",IF(Informe!$F$11="",E50-D50+1,IF(AND(D50&gt;DATE(YEAR(Informe!$F$11)+2,MONTH(Informe!$F$11),DAY(Informe!$F$11)),OR(E50&lt;Informe!$F$12,Informe!$F$12=""))=FALSE,IF(AND(D50&lt;=DATE(YEAR(Informe!$F$11)+2,MONTH(Informe!$F$11),DAY(Informe!$F$11)),E50&gt;=DATE(YEAR(Informe!$F$11)+2,MONTH(Informe!$F$11),DAY(Informe!$F$11)))=TRUE,MIN(E50,DATE(YEAR(Informe!$F$11)+2,MONTH(Informe!$F$11),DAY(Informe!$F$11))),E50)-IF(AND(D50&lt;=Informe!$F$12,E50&gt;=Informe!$F$12)=TRUE,MAX(D50,Informe!$F$12),D50)+1,0)),"")</f>
        <v/>
      </c>
      <c r="G50" s="18" t="str">
        <f>IF(D50&lt;&gt;"",IF(G49="",Informe!$D$4,G49),"")</f>
        <v/>
      </c>
      <c r="H50" s="19" t="str">
        <f>IF(D50&lt;&gt;"",ROUND(G50*IF(Informe!$D$6&gt;=DATEVALUE("22/11/2019"),Informe!$D$9,C50/365)*F50,IF(FALSE,-3,2)),"")</f>
        <v/>
      </c>
      <c r="I50" s="19" t="str">
        <f t="shared" si="1"/>
        <v/>
      </c>
    </row>
    <row r="51" spans="1:9" s="3" customFormat="1" ht="13" x14ac:dyDescent="0.3">
      <c r="A51" s="15" t="str">
        <f>IFERROR(IF(IF(AND(ROW(A51)=ROW($A$4),Informe!$D$5&lt;DATEVALUE("28/07/2006")),Informe!$D$5+1,INDEX('Intereses moratorios'!$A$7:$A$246,MATCH(Informe!$D$5,'Intereses moratorios'!$A$7:$A$246,1)+ROW(A51)-ROW($A$4)))=0,"",IF(AND(ROW(A51)=ROW($A$4),Informe!$D$5&lt;DATEVALUE("28/07/2006")),Informe!$D$5+1,INDEX('Intereses moratorios'!$A$7:$A$246,MATCH(Informe!$D$5,'Intereses moratorios'!$A$7:$A$246,1)+ROW(A51)-ROW($A$4)))),"")</f>
        <v/>
      </c>
      <c r="B51" s="15" t="str">
        <f>IFERROR(INDEX('Intereses moratorios'!$B$7:$B$246,MATCH(A51,'Intereses moratorios'!$A$7:$A$246,0)),"")</f>
        <v/>
      </c>
      <c r="C51" s="16" t="str">
        <f>IF(A51="","",IFERROR(IF(Informe!$D$6&gt;=DATEVALUE("22/11/2019"),Informe!$D$8,INDEX('Intereses moratorios'!$D$7:$D$246,MATCH(A51,'Intereses moratorios'!$A$7:$A$246,0))),""))</f>
        <v/>
      </c>
      <c r="D51" s="15" t="str">
        <f>IF(AND(B51&gt;Informe!$D$5,A51&lt;=Informe!$D$6),IF(D50="",Informe!$D$5+1,A51),"")</f>
        <v/>
      </c>
      <c r="E51" s="15" t="str">
        <f>IF(D51&lt;&gt;"",IF(E52="",MIN(Informe!$D$6,B51),B51),"")</f>
        <v/>
      </c>
      <c r="F51" s="17" t="str">
        <f>IF(D51&lt;&gt;"",IF(Informe!$F$11="",E51-D51+1,IF(AND(D51&gt;DATE(YEAR(Informe!$F$11)+2,MONTH(Informe!$F$11),DAY(Informe!$F$11)),OR(E51&lt;Informe!$F$12,Informe!$F$12=""))=FALSE,IF(AND(D51&lt;=DATE(YEAR(Informe!$F$11)+2,MONTH(Informe!$F$11),DAY(Informe!$F$11)),E51&gt;=DATE(YEAR(Informe!$F$11)+2,MONTH(Informe!$F$11),DAY(Informe!$F$11)))=TRUE,MIN(E51,DATE(YEAR(Informe!$F$11)+2,MONTH(Informe!$F$11),DAY(Informe!$F$11))),E51)-IF(AND(D51&lt;=Informe!$F$12,E51&gt;=Informe!$F$12)=TRUE,MAX(D51,Informe!$F$12),D51)+1,0)),"")</f>
        <v/>
      </c>
      <c r="G51" s="18" t="str">
        <f>IF(D51&lt;&gt;"",IF(G50="",Informe!$D$4,G50),"")</f>
        <v/>
      </c>
      <c r="H51" s="19" t="str">
        <f>IF(D51&lt;&gt;"",ROUND(G51*IF(Informe!$D$6&gt;=DATEVALUE("22/11/2019"),Informe!$D$9,C51/365)*F51,IF(FALSE,-3,2)),"")</f>
        <v/>
      </c>
      <c r="I51" s="19" t="str">
        <f t="shared" si="1"/>
        <v/>
      </c>
    </row>
    <row r="52" spans="1:9" s="3" customFormat="1" ht="13" x14ac:dyDescent="0.3">
      <c r="A52" s="15" t="str">
        <f>IFERROR(IF(IF(AND(ROW(A52)=ROW($A$4),Informe!$D$5&lt;DATEVALUE("28/07/2006")),Informe!$D$5+1,INDEX('Intereses moratorios'!$A$7:$A$246,MATCH(Informe!$D$5,'Intereses moratorios'!$A$7:$A$246,1)+ROW(A52)-ROW($A$4)))=0,"",IF(AND(ROW(A52)=ROW($A$4),Informe!$D$5&lt;DATEVALUE("28/07/2006")),Informe!$D$5+1,INDEX('Intereses moratorios'!$A$7:$A$246,MATCH(Informe!$D$5,'Intereses moratorios'!$A$7:$A$246,1)+ROW(A52)-ROW($A$4)))),"")</f>
        <v/>
      </c>
      <c r="B52" s="15" t="str">
        <f>IFERROR(INDEX('Intereses moratorios'!$B$7:$B$246,MATCH(A52,'Intereses moratorios'!$A$7:$A$246,0)),"")</f>
        <v/>
      </c>
      <c r="C52" s="16" t="str">
        <f>IF(A52="","",IFERROR(IF(Informe!$D$6&gt;=DATEVALUE("22/11/2019"),Informe!$D$8,INDEX('Intereses moratorios'!$D$7:$D$246,MATCH(A52,'Intereses moratorios'!$A$7:$A$246,0))),""))</f>
        <v/>
      </c>
      <c r="D52" s="15" t="str">
        <f>IF(AND(B52&gt;Informe!$D$5,A52&lt;=Informe!$D$6),IF(D51="",Informe!$D$5+1,A52),"")</f>
        <v/>
      </c>
      <c r="E52" s="15" t="str">
        <f>IF(D52&lt;&gt;"",IF(E53="",MIN(Informe!$D$6,B52),B52),"")</f>
        <v/>
      </c>
      <c r="F52" s="17" t="str">
        <f>IF(D52&lt;&gt;"",IF(Informe!$F$11="",E52-D52+1,IF(AND(D52&gt;DATE(YEAR(Informe!$F$11)+2,MONTH(Informe!$F$11),DAY(Informe!$F$11)),OR(E52&lt;Informe!$F$12,Informe!$F$12=""))=FALSE,IF(AND(D52&lt;=DATE(YEAR(Informe!$F$11)+2,MONTH(Informe!$F$11),DAY(Informe!$F$11)),E52&gt;=DATE(YEAR(Informe!$F$11)+2,MONTH(Informe!$F$11),DAY(Informe!$F$11)))=TRUE,MIN(E52,DATE(YEAR(Informe!$F$11)+2,MONTH(Informe!$F$11),DAY(Informe!$F$11))),E52)-IF(AND(D52&lt;=Informe!$F$12,E52&gt;=Informe!$F$12)=TRUE,MAX(D52,Informe!$F$12),D52)+1,0)),"")</f>
        <v/>
      </c>
      <c r="G52" s="18" t="str">
        <f>IF(D52&lt;&gt;"",IF(G51="",Informe!$D$4,G51),"")</f>
        <v/>
      </c>
      <c r="H52" s="19" t="str">
        <f>IF(D52&lt;&gt;"",ROUND(G52*IF(Informe!$D$6&gt;=DATEVALUE("22/11/2019"),Informe!$D$9,C52/365)*F52,IF(FALSE,-3,2)),"")</f>
        <v/>
      </c>
      <c r="I52" s="19" t="str">
        <f t="shared" si="1"/>
        <v/>
      </c>
    </row>
    <row r="53" spans="1:9" s="3" customFormat="1" ht="13" x14ac:dyDescent="0.3">
      <c r="A53" s="15" t="str">
        <f>IFERROR(IF(IF(AND(ROW(A53)=ROW($A$4),Informe!$D$5&lt;DATEVALUE("28/07/2006")),Informe!$D$5+1,INDEX('Intereses moratorios'!$A$7:$A$246,MATCH(Informe!$D$5,'Intereses moratorios'!$A$7:$A$246,1)+ROW(A53)-ROW($A$4)))=0,"",IF(AND(ROW(A53)=ROW($A$4),Informe!$D$5&lt;DATEVALUE("28/07/2006")),Informe!$D$5+1,INDEX('Intereses moratorios'!$A$7:$A$246,MATCH(Informe!$D$5,'Intereses moratorios'!$A$7:$A$246,1)+ROW(A53)-ROW($A$4)))),"")</f>
        <v/>
      </c>
      <c r="B53" s="15" t="str">
        <f>IFERROR(INDEX('Intereses moratorios'!$B$7:$B$246,MATCH(A53,'Intereses moratorios'!$A$7:$A$246,0)),"")</f>
        <v/>
      </c>
      <c r="C53" s="16" t="str">
        <f>IF(A53="","",IFERROR(IF(Informe!$D$6&gt;=DATEVALUE("22/11/2019"),Informe!$D$8,INDEX('Intereses moratorios'!$D$7:$D$246,MATCH(A53,'Intereses moratorios'!$A$7:$A$246,0))),""))</f>
        <v/>
      </c>
      <c r="D53" s="15" t="str">
        <f>IF(AND(B53&gt;Informe!$D$5,A53&lt;=Informe!$D$6),IF(D52="",Informe!$D$5+1,A53),"")</f>
        <v/>
      </c>
      <c r="E53" s="15" t="str">
        <f>IF(D53&lt;&gt;"",IF(E54="",MIN(Informe!$D$6,B53),B53),"")</f>
        <v/>
      </c>
      <c r="F53" s="17" t="str">
        <f>IF(D53&lt;&gt;"",IF(Informe!$F$11="",E53-D53+1,IF(AND(D53&gt;DATE(YEAR(Informe!$F$11)+2,MONTH(Informe!$F$11),DAY(Informe!$F$11)),OR(E53&lt;Informe!$F$12,Informe!$F$12=""))=FALSE,IF(AND(D53&lt;=DATE(YEAR(Informe!$F$11)+2,MONTH(Informe!$F$11),DAY(Informe!$F$11)),E53&gt;=DATE(YEAR(Informe!$F$11)+2,MONTH(Informe!$F$11),DAY(Informe!$F$11)))=TRUE,MIN(E53,DATE(YEAR(Informe!$F$11)+2,MONTH(Informe!$F$11),DAY(Informe!$F$11))),E53)-IF(AND(D53&lt;=Informe!$F$12,E53&gt;=Informe!$F$12)=TRUE,MAX(D53,Informe!$F$12),D53)+1,0)),"")</f>
        <v/>
      </c>
      <c r="G53" s="18" t="str">
        <f>IF(D53&lt;&gt;"",IF(G52="",Informe!$D$4,G52),"")</f>
        <v/>
      </c>
      <c r="H53" s="19" t="str">
        <f>IF(D53&lt;&gt;"",ROUND(G53*IF(Informe!$D$6&gt;=DATEVALUE("22/11/2019"),Informe!$D$9,C53/365)*F53,IF(FALSE,-3,2)),"")</f>
        <v/>
      </c>
      <c r="I53" s="19" t="str">
        <f t="shared" si="1"/>
        <v/>
      </c>
    </row>
    <row r="54" spans="1:9" s="3" customFormat="1" ht="13" x14ac:dyDescent="0.3">
      <c r="A54" s="15" t="str">
        <f>IFERROR(IF(IF(AND(ROW(A54)=ROW($A$4),Informe!$D$5&lt;DATEVALUE("28/07/2006")),Informe!$D$5+1,INDEX('Intereses moratorios'!$A$7:$A$246,MATCH(Informe!$D$5,'Intereses moratorios'!$A$7:$A$246,1)+ROW(A54)-ROW($A$4)))=0,"",IF(AND(ROW(A54)=ROW($A$4),Informe!$D$5&lt;DATEVALUE("28/07/2006")),Informe!$D$5+1,INDEX('Intereses moratorios'!$A$7:$A$246,MATCH(Informe!$D$5,'Intereses moratorios'!$A$7:$A$246,1)+ROW(A54)-ROW($A$4)))),"")</f>
        <v/>
      </c>
      <c r="B54" s="15" t="str">
        <f>IFERROR(INDEX('Intereses moratorios'!$B$7:$B$246,MATCH(A54,'Intereses moratorios'!$A$7:$A$246,0)),"")</f>
        <v/>
      </c>
      <c r="C54" s="16" t="str">
        <f>IF(A54="","",IFERROR(IF(Informe!$D$6&gt;=DATEVALUE("22/11/2019"),Informe!$D$8,INDEX('Intereses moratorios'!$D$7:$D$246,MATCH(A54,'Intereses moratorios'!$A$7:$A$246,0))),""))</f>
        <v/>
      </c>
      <c r="D54" s="15" t="str">
        <f>IF(AND(B54&gt;Informe!$D$5,A54&lt;=Informe!$D$6),IF(D53="",Informe!$D$5+1,A54),"")</f>
        <v/>
      </c>
      <c r="E54" s="15" t="str">
        <f>IF(D54&lt;&gt;"",IF(E55="",MIN(Informe!$D$6,B54),B54),"")</f>
        <v/>
      </c>
      <c r="F54" s="17" t="str">
        <f>IF(D54&lt;&gt;"",IF(Informe!$F$11="",E54-D54+1,IF(AND(D54&gt;DATE(YEAR(Informe!$F$11)+2,MONTH(Informe!$F$11),DAY(Informe!$F$11)),OR(E54&lt;Informe!$F$12,Informe!$F$12=""))=FALSE,IF(AND(D54&lt;=DATE(YEAR(Informe!$F$11)+2,MONTH(Informe!$F$11),DAY(Informe!$F$11)),E54&gt;=DATE(YEAR(Informe!$F$11)+2,MONTH(Informe!$F$11),DAY(Informe!$F$11)))=TRUE,MIN(E54,DATE(YEAR(Informe!$F$11)+2,MONTH(Informe!$F$11),DAY(Informe!$F$11))),E54)-IF(AND(D54&lt;=Informe!$F$12,E54&gt;=Informe!$F$12)=TRUE,MAX(D54,Informe!$F$12),D54)+1,0)),"")</f>
        <v/>
      </c>
      <c r="G54" s="18" t="str">
        <f>IF(D54&lt;&gt;"",IF(G53="",Informe!$D$4,G53),"")</f>
        <v/>
      </c>
      <c r="H54" s="19" t="str">
        <f>IF(D54&lt;&gt;"",ROUND(G54*IF(Informe!$D$6&gt;=DATEVALUE("22/11/2019"),Informe!$D$9,C54/365)*F54,IF(FALSE,-3,2)),"")</f>
        <v/>
      </c>
      <c r="I54" s="19" t="str">
        <f t="shared" si="1"/>
        <v/>
      </c>
    </row>
    <row r="55" spans="1:9" s="3" customFormat="1" ht="13" x14ac:dyDescent="0.3">
      <c r="A55" s="15" t="str">
        <f>IFERROR(IF(IF(AND(ROW(A55)=ROW($A$4),Informe!$D$5&lt;DATEVALUE("28/07/2006")),Informe!$D$5+1,INDEX('Intereses moratorios'!$A$7:$A$246,MATCH(Informe!$D$5,'Intereses moratorios'!$A$7:$A$246,1)+ROW(A55)-ROW($A$4)))=0,"",IF(AND(ROW(A55)=ROW($A$4),Informe!$D$5&lt;DATEVALUE("28/07/2006")),Informe!$D$5+1,INDEX('Intereses moratorios'!$A$7:$A$246,MATCH(Informe!$D$5,'Intereses moratorios'!$A$7:$A$246,1)+ROW(A55)-ROW($A$4)))),"")</f>
        <v/>
      </c>
      <c r="B55" s="15" t="str">
        <f>IFERROR(INDEX('Intereses moratorios'!$B$7:$B$246,MATCH(A55,'Intereses moratorios'!$A$7:$A$246,0)),"")</f>
        <v/>
      </c>
      <c r="C55" s="16" t="str">
        <f>IF(A55="","",IFERROR(IF(Informe!$D$6&gt;=DATEVALUE("22/11/2019"),Informe!$D$8,INDEX('Intereses moratorios'!$D$7:$D$246,MATCH(A55,'Intereses moratorios'!$A$7:$A$246,0))),""))</f>
        <v/>
      </c>
      <c r="D55" s="15" t="str">
        <f>IF(AND(B55&gt;Informe!$D$5,A55&lt;=Informe!$D$6),IF(D54="",Informe!$D$5+1,A55),"")</f>
        <v/>
      </c>
      <c r="E55" s="15" t="str">
        <f>IF(D55&lt;&gt;"",IF(E56="",MIN(Informe!$D$6,B55),B55),"")</f>
        <v/>
      </c>
      <c r="F55" s="17" t="str">
        <f>IF(D55&lt;&gt;"",IF(Informe!$F$11="",E55-D55+1,IF(AND(D55&gt;DATE(YEAR(Informe!$F$11)+2,MONTH(Informe!$F$11),DAY(Informe!$F$11)),OR(E55&lt;Informe!$F$12,Informe!$F$12=""))=FALSE,IF(AND(D55&lt;=DATE(YEAR(Informe!$F$11)+2,MONTH(Informe!$F$11),DAY(Informe!$F$11)),E55&gt;=DATE(YEAR(Informe!$F$11)+2,MONTH(Informe!$F$11),DAY(Informe!$F$11)))=TRUE,MIN(E55,DATE(YEAR(Informe!$F$11)+2,MONTH(Informe!$F$11),DAY(Informe!$F$11))),E55)-IF(AND(D55&lt;=Informe!$F$12,E55&gt;=Informe!$F$12)=TRUE,MAX(D55,Informe!$F$12),D55)+1,0)),"")</f>
        <v/>
      </c>
      <c r="G55" s="18" t="str">
        <f>IF(D55&lt;&gt;"",IF(G54="",Informe!$D$4,G54),"")</f>
        <v/>
      </c>
      <c r="H55" s="19" t="str">
        <f>IF(D55&lt;&gt;"",ROUND(G55*IF(Informe!$D$6&gt;=DATEVALUE("22/11/2019"),Informe!$D$9,C55/365)*F55,IF(FALSE,-3,2)),"")</f>
        <v/>
      </c>
      <c r="I55" s="19" t="str">
        <f t="shared" si="1"/>
        <v/>
      </c>
    </row>
    <row r="56" spans="1:9" s="3" customFormat="1" ht="13" x14ac:dyDescent="0.3">
      <c r="A56" s="15" t="str">
        <f>IFERROR(IF(IF(AND(ROW(A56)=ROW($A$4),Informe!$D$5&lt;DATEVALUE("28/07/2006")),Informe!$D$5+1,INDEX('Intereses moratorios'!$A$7:$A$246,MATCH(Informe!$D$5,'Intereses moratorios'!$A$7:$A$246,1)+ROW(A56)-ROW($A$4)))=0,"",IF(AND(ROW(A56)=ROW($A$4),Informe!$D$5&lt;DATEVALUE("28/07/2006")),Informe!$D$5+1,INDEX('Intereses moratorios'!$A$7:$A$246,MATCH(Informe!$D$5,'Intereses moratorios'!$A$7:$A$246,1)+ROW(A56)-ROW($A$4)))),"")</f>
        <v/>
      </c>
      <c r="B56" s="15" t="str">
        <f>IFERROR(INDEX('Intereses moratorios'!$B$7:$B$246,MATCH(A56,'Intereses moratorios'!$A$7:$A$246,0)),"")</f>
        <v/>
      </c>
      <c r="C56" s="16" t="str">
        <f>IF(A56="","",IFERROR(IF(Informe!$D$6&gt;=DATEVALUE("22/11/2019"),Informe!$D$8,INDEX('Intereses moratorios'!$D$7:$D$246,MATCH(A56,'Intereses moratorios'!$A$7:$A$246,0))),""))</f>
        <v/>
      </c>
      <c r="D56" s="15" t="str">
        <f>IF(AND(B56&gt;Informe!$D$5,A56&lt;=Informe!$D$6),IF(D55="",Informe!$D$5+1,A56),"")</f>
        <v/>
      </c>
      <c r="E56" s="15" t="str">
        <f>IF(D56&lt;&gt;"",IF(E57="",MIN(Informe!$D$6,B56),B56),"")</f>
        <v/>
      </c>
      <c r="F56" s="17" t="str">
        <f>IF(D56&lt;&gt;"",IF(Informe!$F$11="",E56-D56+1,IF(AND(D56&gt;DATE(YEAR(Informe!$F$11)+2,MONTH(Informe!$F$11),DAY(Informe!$F$11)),OR(E56&lt;Informe!$F$12,Informe!$F$12=""))=FALSE,IF(AND(D56&lt;=DATE(YEAR(Informe!$F$11)+2,MONTH(Informe!$F$11),DAY(Informe!$F$11)),E56&gt;=DATE(YEAR(Informe!$F$11)+2,MONTH(Informe!$F$11),DAY(Informe!$F$11)))=TRUE,MIN(E56,DATE(YEAR(Informe!$F$11)+2,MONTH(Informe!$F$11),DAY(Informe!$F$11))),E56)-IF(AND(D56&lt;=Informe!$F$12,E56&gt;=Informe!$F$12)=TRUE,MAX(D56,Informe!$F$12),D56)+1,0)),"")</f>
        <v/>
      </c>
      <c r="G56" s="18" t="str">
        <f>IF(D56&lt;&gt;"",IF(G55="",Informe!$D$4,G55),"")</f>
        <v/>
      </c>
      <c r="H56" s="19" t="str">
        <f>IF(D56&lt;&gt;"",ROUND(G56*IF(Informe!$D$6&gt;=DATEVALUE("22/11/2019"),Informe!$D$9,C56/365)*F56,IF(FALSE,-3,2)),"")</f>
        <v/>
      </c>
      <c r="I56" s="19" t="str">
        <f t="shared" si="1"/>
        <v/>
      </c>
    </row>
    <row r="57" spans="1:9" s="3" customFormat="1" ht="13" x14ac:dyDescent="0.3">
      <c r="A57" s="15" t="str">
        <f>IFERROR(IF(IF(AND(ROW(A57)=ROW($A$4),Informe!$D$5&lt;DATEVALUE("28/07/2006")),Informe!$D$5+1,INDEX('Intereses moratorios'!$A$7:$A$246,MATCH(Informe!$D$5,'Intereses moratorios'!$A$7:$A$246,1)+ROW(A57)-ROW($A$4)))=0,"",IF(AND(ROW(A57)=ROW($A$4),Informe!$D$5&lt;DATEVALUE("28/07/2006")),Informe!$D$5+1,INDEX('Intereses moratorios'!$A$7:$A$246,MATCH(Informe!$D$5,'Intereses moratorios'!$A$7:$A$246,1)+ROW(A57)-ROW($A$4)))),"")</f>
        <v/>
      </c>
      <c r="B57" s="15" t="str">
        <f>IFERROR(INDEX('Intereses moratorios'!$B$7:$B$246,MATCH(A57,'Intereses moratorios'!$A$7:$A$246,0)),"")</f>
        <v/>
      </c>
      <c r="C57" s="16" t="str">
        <f>IF(A57="","",IFERROR(IF(Informe!$D$6&gt;=DATEVALUE("22/11/2019"),Informe!$D$8,INDEX('Intereses moratorios'!$D$7:$D$246,MATCH(A57,'Intereses moratorios'!$A$7:$A$246,0))),""))</f>
        <v/>
      </c>
      <c r="D57" s="15" t="str">
        <f>IF(AND(B57&gt;Informe!$D$5,A57&lt;=Informe!$D$6),IF(D56="",Informe!$D$5+1,A57),"")</f>
        <v/>
      </c>
      <c r="E57" s="15" t="str">
        <f>IF(D57&lt;&gt;"",IF(E58="",MIN(Informe!$D$6,B57),B57),"")</f>
        <v/>
      </c>
      <c r="F57" s="17" t="str">
        <f>IF(D57&lt;&gt;"",IF(Informe!$F$11="",E57-D57+1,IF(AND(D57&gt;DATE(YEAR(Informe!$F$11)+2,MONTH(Informe!$F$11),DAY(Informe!$F$11)),OR(E57&lt;Informe!$F$12,Informe!$F$12=""))=FALSE,IF(AND(D57&lt;=DATE(YEAR(Informe!$F$11)+2,MONTH(Informe!$F$11),DAY(Informe!$F$11)),E57&gt;=DATE(YEAR(Informe!$F$11)+2,MONTH(Informe!$F$11),DAY(Informe!$F$11)))=TRUE,MIN(E57,DATE(YEAR(Informe!$F$11)+2,MONTH(Informe!$F$11),DAY(Informe!$F$11))),E57)-IF(AND(D57&lt;=Informe!$F$12,E57&gt;=Informe!$F$12)=TRUE,MAX(D57,Informe!$F$12),D57)+1,0)),"")</f>
        <v/>
      </c>
      <c r="G57" s="18" t="str">
        <f>IF(D57&lt;&gt;"",IF(G56="",Informe!$D$4,G56),"")</f>
        <v/>
      </c>
      <c r="H57" s="19" t="str">
        <f>IF(D57&lt;&gt;"",ROUND(G57*IF(Informe!$D$6&gt;=DATEVALUE("22/11/2019"),Informe!$D$9,C57/365)*F57,IF(FALSE,-3,2)),"")</f>
        <v/>
      </c>
      <c r="I57" s="19" t="str">
        <f t="shared" si="1"/>
        <v/>
      </c>
    </row>
    <row r="58" spans="1:9" s="3" customFormat="1" ht="13" x14ac:dyDescent="0.3">
      <c r="A58" s="15" t="str">
        <f>IFERROR(IF(IF(AND(ROW(A58)=ROW($A$4),Informe!$D$5&lt;DATEVALUE("28/07/2006")),Informe!$D$5+1,INDEX('Intereses moratorios'!$A$7:$A$246,MATCH(Informe!$D$5,'Intereses moratorios'!$A$7:$A$246,1)+ROW(A58)-ROW($A$4)))=0,"",IF(AND(ROW(A58)=ROW($A$4),Informe!$D$5&lt;DATEVALUE("28/07/2006")),Informe!$D$5+1,INDEX('Intereses moratorios'!$A$7:$A$246,MATCH(Informe!$D$5,'Intereses moratorios'!$A$7:$A$246,1)+ROW(A58)-ROW($A$4)))),"")</f>
        <v/>
      </c>
      <c r="B58" s="15" t="str">
        <f>IFERROR(INDEX('Intereses moratorios'!$B$7:$B$246,MATCH(A58,'Intereses moratorios'!$A$7:$A$246,0)),"")</f>
        <v/>
      </c>
      <c r="C58" s="16" t="str">
        <f>IF(A58="","",IFERROR(IF(Informe!$D$6&gt;=DATEVALUE("22/11/2019"),Informe!$D$8,INDEX('Intereses moratorios'!$D$7:$D$246,MATCH(A58,'Intereses moratorios'!$A$7:$A$246,0))),""))</f>
        <v/>
      </c>
      <c r="D58" s="15" t="str">
        <f>IF(AND(B58&gt;Informe!$D$5,A58&lt;=Informe!$D$6),IF(D57="",Informe!$D$5+1,A58),"")</f>
        <v/>
      </c>
      <c r="E58" s="15" t="str">
        <f>IF(D58&lt;&gt;"",IF(E59="",MIN(Informe!$D$6,B58),B58),"")</f>
        <v/>
      </c>
      <c r="F58" s="17" t="str">
        <f>IF(D58&lt;&gt;"",IF(Informe!$F$11="",E58-D58+1,IF(AND(D58&gt;DATE(YEAR(Informe!$F$11)+2,MONTH(Informe!$F$11),DAY(Informe!$F$11)),OR(E58&lt;Informe!$F$12,Informe!$F$12=""))=FALSE,IF(AND(D58&lt;=DATE(YEAR(Informe!$F$11)+2,MONTH(Informe!$F$11),DAY(Informe!$F$11)),E58&gt;=DATE(YEAR(Informe!$F$11)+2,MONTH(Informe!$F$11),DAY(Informe!$F$11)))=TRUE,MIN(E58,DATE(YEAR(Informe!$F$11)+2,MONTH(Informe!$F$11),DAY(Informe!$F$11))),E58)-IF(AND(D58&lt;=Informe!$F$12,E58&gt;=Informe!$F$12)=TRUE,MAX(D58,Informe!$F$12),D58)+1,0)),"")</f>
        <v/>
      </c>
      <c r="G58" s="18" t="str">
        <f>IF(D58&lt;&gt;"",IF(G57="",Informe!$D$4,G57),"")</f>
        <v/>
      </c>
      <c r="H58" s="19" t="str">
        <f>IF(D58&lt;&gt;"",ROUND(G58*IF(Informe!$D$6&gt;=DATEVALUE("22/11/2019"),Informe!$D$9,C58/365)*F58,IF(FALSE,-3,2)),"")</f>
        <v/>
      </c>
      <c r="I58" s="19" t="str">
        <f t="shared" si="1"/>
        <v/>
      </c>
    </row>
    <row r="59" spans="1:9" s="3" customFormat="1" ht="13" x14ac:dyDescent="0.3">
      <c r="A59" s="15" t="str">
        <f>IFERROR(IF(IF(AND(ROW(A59)=ROW($A$4),Informe!$D$5&lt;DATEVALUE("28/07/2006")),Informe!$D$5+1,INDEX('Intereses moratorios'!$A$7:$A$246,MATCH(Informe!$D$5,'Intereses moratorios'!$A$7:$A$246,1)+ROW(A59)-ROW($A$4)))=0,"",IF(AND(ROW(A59)=ROW($A$4),Informe!$D$5&lt;DATEVALUE("28/07/2006")),Informe!$D$5+1,INDEX('Intereses moratorios'!$A$7:$A$246,MATCH(Informe!$D$5,'Intereses moratorios'!$A$7:$A$246,1)+ROW(A59)-ROW($A$4)))),"")</f>
        <v/>
      </c>
      <c r="B59" s="15" t="str">
        <f>IFERROR(INDEX('Intereses moratorios'!$B$7:$B$246,MATCH(A59,'Intereses moratorios'!$A$7:$A$246,0)),"")</f>
        <v/>
      </c>
      <c r="C59" s="16" t="str">
        <f>IF(A59="","",IFERROR(IF(Informe!$D$6&gt;=DATEVALUE("22/11/2019"),Informe!$D$8,INDEX('Intereses moratorios'!$D$7:$D$246,MATCH(A59,'Intereses moratorios'!$A$7:$A$246,0))),""))</f>
        <v/>
      </c>
      <c r="D59" s="15" t="str">
        <f>IF(AND(B59&gt;Informe!$D$5,A59&lt;=Informe!$D$6),IF(D58="",Informe!$D$5+1,A59),"")</f>
        <v/>
      </c>
      <c r="E59" s="15" t="str">
        <f>IF(D59&lt;&gt;"",IF(E60="",MIN(Informe!$D$6,B59),B59),"")</f>
        <v/>
      </c>
      <c r="F59" s="17" t="str">
        <f>IF(D59&lt;&gt;"",IF(Informe!$F$11="",E59-D59+1,IF(AND(D59&gt;DATE(YEAR(Informe!$F$11)+2,MONTH(Informe!$F$11),DAY(Informe!$F$11)),OR(E59&lt;Informe!$F$12,Informe!$F$12=""))=FALSE,IF(AND(D59&lt;=DATE(YEAR(Informe!$F$11)+2,MONTH(Informe!$F$11),DAY(Informe!$F$11)),E59&gt;=DATE(YEAR(Informe!$F$11)+2,MONTH(Informe!$F$11),DAY(Informe!$F$11)))=TRUE,MIN(E59,DATE(YEAR(Informe!$F$11)+2,MONTH(Informe!$F$11),DAY(Informe!$F$11))),E59)-IF(AND(D59&lt;=Informe!$F$12,E59&gt;=Informe!$F$12)=TRUE,MAX(D59,Informe!$F$12),D59)+1,0)),"")</f>
        <v/>
      </c>
      <c r="G59" s="18" t="str">
        <f>IF(D59&lt;&gt;"",IF(G58="",Informe!$D$4,G58),"")</f>
        <v/>
      </c>
      <c r="H59" s="19" t="str">
        <f>IF(D59&lt;&gt;"",ROUND(G59*IF(Informe!$D$6&gt;=DATEVALUE("22/11/2019"),Informe!$D$9,C59/365)*F59,IF(FALSE,-3,2)),"")</f>
        <v/>
      </c>
      <c r="I59" s="19" t="str">
        <f t="shared" si="1"/>
        <v/>
      </c>
    </row>
    <row r="60" spans="1:9" s="3" customFormat="1" ht="13" x14ac:dyDescent="0.3">
      <c r="A60" s="15" t="str">
        <f>IFERROR(IF(IF(AND(ROW(A60)=ROW($A$4),Informe!$D$5&lt;DATEVALUE("28/07/2006")),Informe!$D$5+1,INDEX('Intereses moratorios'!$A$7:$A$246,MATCH(Informe!$D$5,'Intereses moratorios'!$A$7:$A$246,1)+ROW(A60)-ROW($A$4)))=0,"",IF(AND(ROW(A60)=ROW($A$4),Informe!$D$5&lt;DATEVALUE("28/07/2006")),Informe!$D$5+1,INDEX('Intereses moratorios'!$A$7:$A$246,MATCH(Informe!$D$5,'Intereses moratorios'!$A$7:$A$246,1)+ROW(A60)-ROW($A$4)))),"")</f>
        <v/>
      </c>
      <c r="B60" s="15" t="str">
        <f>IFERROR(INDEX('Intereses moratorios'!$B$7:$B$246,MATCH(A60,'Intereses moratorios'!$A$7:$A$246,0)),"")</f>
        <v/>
      </c>
      <c r="C60" s="16" t="str">
        <f>IF(A60="","",IFERROR(IF(Informe!$D$6&gt;=DATEVALUE("22/11/2019"),Informe!$D$8,INDEX('Intereses moratorios'!$D$7:$D$246,MATCH(A60,'Intereses moratorios'!$A$7:$A$246,0))),""))</f>
        <v/>
      </c>
      <c r="D60" s="15" t="str">
        <f>IF(AND(B60&gt;Informe!$D$5,A60&lt;=Informe!$D$6),IF(D59="",Informe!$D$5+1,A60),"")</f>
        <v/>
      </c>
      <c r="E60" s="15" t="str">
        <f>IF(D60&lt;&gt;"",IF(E61="",MIN(Informe!$D$6,B60),B60),"")</f>
        <v/>
      </c>
      <c r="F60" s="17" t="str">
        <f>IF(D60&lt;&gt;"",IF(Informe!$F$11="",E60-D60+1,IF(AND(D60&gt;DATE(YEAR(Informe!$F$11)+2,MONTH(Informe!$F$11),DAY(Informe!$F$11)),OR(E60&lt;Informe!$F$12,Informe!$F$12=""))=FALSE,IF(AND(D60&lt;=DATE(YEAR(Informe!$F$11)+2,MONTH(Informe!$F$11),DAY(Informe!$F$11)),E60&gt;=DATE(YEAR(Informe!$F$11)+2,MONTH(Informe!$F$11),DAY(Informe!$F$11)))=TRUE,MIN(E60,DATE(YEAR(Informe!$F$11)+2,MONTH(Informe!$F$11),DAY(Informe!$F$11))),E60)-IF(AND(D60&lt;=Informe!$F$12,E60&gt;=Informe!$F$12)=TRUE,MAX(D60,Informe!$F$12),D60)+1,0)),"")</f>
        <v/>
      </c>
      <c r="G60" s="18" t="str">
        <f>IF(D60&lt;&gt;"",IF(G59="",Informe!$D$4,G59),"")</f>
        <v/>
      </c>
      <c r="H60" s="19" t="str">
        <f>IF(D60&lt;&gt;"",ROUND(G60*IF(Informe!$D$6&gt;=DATEVALUE("22/11/2019"),Informe!$D$9,C60/365)*F60,IF(FALSE,-3,2)),"")</f>
        <v/>
      </c>
      <c r="I60" s="19" t="str">
        <f t="shared" si="1"/>
        <v/>
      </c>
    </row>
    <row r="61" spans="1:9" s="3" customFormat="1" ht="13" x14ac:dyDescent="0.3">
      <c r="A61" s="15" t="str">
        <f>IFERROR(IF(IF(AND(ROW(A61)=ROW($A$4),Informe!$D$5&lt;DATEVALUE("28/07/2006")),Informe!$D$5+1,INDEX('Intereses moratorios'!$A$7:$A$246,MATCH(Informe!$D$5,'Intereses moratorios'!$A$7:$A$246,1)+ROW(A61)-ROW($A$4)))=0,"",IF(AND(ROW(A61)=ROW($A$4),Informe!$D$5&lt;DATEVALUE("28/07/2006")),Informe!$D$5+1,INDEX('Intereses moratorios'!$A$7:$A$246,MATCH(Informe!$D$5,'Intereses moratorios'!$A$7:$A$246,1)+ROW(A61)-ROW($A$4)))),"")</f>
        <v/>
      </c>
      <c r="B61" s="15" t="str">
        <f>IFERROR(INDEX('Intereses moratorios'!$B$7:$B$246,MATCH(A61,'Intereses moratorios'!$A$7:$A$246,0)),"")</f>
        <v/>
      </c>
      <c r="C61" s="16" t="str">
        <f>IF(A61="","",IFERROR(IF(Informe!$D$6&gt;=DATEVALUE("22/11/2019"),Informe!$D$8,INDEX('Intereses moratorios'!$D$7:$D$246,MATCH(A61,'Intereses moratorios'!$A$7:$A$246,0))),""))</f>
        <v/>
      </c>
      <c r="D61" s="15" t="str">
        <f>IF(AND(B61&gt;Informe!$D$5,A61&lt;=Informe!$D$6),IF(D60="",Informe!$D$5+1,A61),"")</f>
        <v/>
      </c>
      <c r="E61" s="15" t="str">
        <f>IF(D61&lt;&gt;"",IF(E62="",MIN(Informe!$D$6,B61),B61),"")</f>
        <v/>
      </c>
      <c r="F61" s="17" t="str">
        <f>IF(D61&lt;&gt;"",IF(Informe!$F$11="",E61-D61+1,IF(AND(D61&gt;DATE(YEAR(Informe!$F$11)+2,MONTH(Informe!$F$11),DAY(Informe!$F$11)),OR(E61&lt;Informe!$F$12,Informe!$F$12=""))=FALSE,IF(AND(D61&lt;=DATE(YEAR(Informe!$F$11)+2,MONTH(Informe!$F$11),DAY(Informe!$F$11)),E61&gt;=DATE(YEAR(Informe!$F$11)+2,MONTH(Informe!$F$11),DAY(Informe!$F$11)))=TRUE,MIN(E61,DATE(YEAR(Informe!$F$11)+2,MONTH(Informe!$F$11),DAY(Informe!$F$11))),E61)-IF(AND(D61&lt;=Informe!$F$12,E61&gt;=Informe!$F$12)=TRUE,MAX(D61,Informe!$F$12),D61)+1,0)),"")</f>
        <v/>
      </c>
      <c r="G61" s="18" t="str">
        <f>IF(D61&lt;&gt;"",IF(G60="",Informe!$D$4,G60),"")</f>
        <v/>
      </c>
      <c r="H61" s="19" t="str">
        <f>IF(D61&lt;&gt;"",ROUND(G61*IF(Informe!$D$6&gt;=DATEVALUE("22/11/2019"),Informe!$D$9,C61/365)*F61,IF(FALSE,-3,2)),"")</f>
        <v/>
      </c>
      <c r="I61" s="19" t="str">
        <f t="shared" si="1"/>
        <v/>
      </c>
    </row>
    <row r="62" spans="1:9" s="3" customFormat="1" ht="13" x14ac:dyDescent="0.3">
      <c r="A62" s="15" t="str">
        <f>IFERROR(IF(IF(AND(ROW(A62)=ROW($A$4),Informe!$D$5&lt;DATEVALUE("28/07/2006")),Informe!$D$5+1,INDEX('Intereses moratorios'!$A$7:$A$246,MATCH(Informe!$D$5,'Intereses moratorios'!$A$7:$A$246,1)+ROW(A62)-ROW($A$4)))=0,"",IF(AND(ROW(A62)=ROW($A$4),Informe!$D$5&lt;DATEVALUE("28/07/2006")),Informe!$D$5+1,INDEX('Intereses moratorios'!$A$7:$A$246,MATCH(Informe!$D$5,'Intereses moratorios'!$A$7:$A$246,1)+ROW(A62)-ROW($A$4)))),"")</f>
        <v/>
      </c>
      <c r="B62" s="15" t="str">
        <f>IFERROR(INDEX('Intereses moratorios'!$B$7:$B$246,MATCH(A62,'Intereses moratorios'!$A$7:$A$246,0)),"")</f>
        <v/>
      </c>
      <c r="C62" s="16" t="str">
        <f>IF(A62="","",IFERROR(IF(Informe!$D$6&gt;=DATEVALUE("22/11/2019"),Informe!$D$8,INDEX('Intereses moratorios'!$D$7:$D$246,MATCH(A62,'Intereses moratorios'!$A$7:$A$246,0))),""))</f>
        <v/>
      </c>
      <c r="D62" s="15" t="str">
        <f>IF(AND(B62&gt;Informe!$D$5,A62&lt;=Informe!$D$6),IF(D61="",Informe!$D$5+1,A62),"")</f>
        <v/>
      </c>
      <c r="E62" s="15" t="str">
        <f>IF(D62&lt;&gt;"",IF(E63="",MIN(Informe!$D$6,B62),B62),"")</f>
        <v/>
      </c>
      <c r="F62" s="17" t="str">
        <f>IF(D62&lt;&gt;"",IF(Informe!$F$11="",E62-D62+1,IF(AND(D62&gt;DATE(YEAR(Informe!$F$11)+2,MONTH(Informe!$F$11),DAY(Informe!$F$11)),OR(E62&lt;Informe!$F$12,Informe!$F$12=""))=FALSE,IF(AND(D62&lt;=DATE(YEAR(Informe!$F$11)+2,MONTH(Informe!$F$11),DAY(Informe!$F$11)),E62&gt;=DATE(YEAR(Informe!$F$11)+2,MONTH(Informe!$F$11),DAY(Informe!$F$11)))=TRUE,MIN(E62,DATE(YEAR(Informe!$F$11)+2,MONTH(Informe!$F$11),DAY(Informe!$F$11))),E62)-IF(AND(D62&lt;=Informe!$F$12,E62&gt;=Informe!$F$12)=TRUE,MAX(D62,Informe!$F$12),D62)+1,0)),"")</f>
        <v/>
      </c>
      <c r="G62" s="18" t="str">
        <f>IF(D62&lt;&gt;"",IF(G61="",Informe!$D$4,G61),"")</f>
        <v/>
      </c>
      <c r="H62" s="19" t="str">
        <f>IF(D62&lt;&gt;"",ROUND(G62*IF(Informe!$D$6&gt;=DATEVALUE("22/11/2019"),Informe!$D$9,C62/365)*F62,IF(FALSE,-3,2)),"")</f>
        <v/>
      </c>
      <c r="I62" s="19" t="str">
        <f t="shared" si="1"/>
        <v/>
      </c>
    </row>
    <row r="63" spans="1:9" s="3" customFormat="1" ht="13" x14ac:dyDescent="0.3">
      <c r="A63" s="15" t="str">
        <f>IFERROR(IF(IF(AND(ROW(A63)=ROW($A$4),Informe!$D$5&lt;DATEVALUE("28/07/2006")),Informe!$D$5+1,INDEX('Intereses moratorios'!$A$7:$A$246,MATCH(Informe!$D$5,'Intereses moratorios'!$A$7:$A$246,1)+ROW(A63)-ROW($A$4)))=0,"",IF(AND(ROW(A63)=ROW($A$4),Informe!$D$5&lt;DATEVALUE("28/07/2006")),Informe!$D$5+1,INDEX('Intereses moratorios'!$A$7:$A$246,MATCH(Informe!$D$5,'Intereses moratorios'!$A$7:$A$246,1)+ROW(A63)-ROW($A$4)))),"")</f>
        <v/>
      </c>
      <c r="B63" s="15" t="str">
        <f>IFERROR(INDEX('Intereses moratorios'!$B$7:$B$246,MATCH(A63,'Intereses moratorios'!$A$7:$A$246,0)),"")</f>
        <v/>
      </c>
      <c r="C63" s="16" t="str">
        <f>IF(A63="","",IFERROR(IF(Informe!$D$6&gt;=DATEVALUE("22/11/2019"),Informe!$D$8,INDEX('Intereses moratorios'!$D$7:$D$246,MATCH(A63,'Intereses moratorios'!$A$7:$A$246,0))),""))</f>
        <v/>
      </c>
      <c r="D63" s="15" t="str">
        <f>IF(AND(B63&gt;Informe!$D$5,A63&lt;=Informe!$D$6),IF(D62="",Informe!$D$5+1,A63),"")</f>
        <v/>
      </c>
      <c r="E63" s="15" t="str">
        <f>IF(D63&lt;&gt;"",IF(E64="",MIN(Informe!$D$6,B63),B63),"")</f>
        <v/>
      </c>
      <c r="F63" s="17" t="str">
        <f>IF(D63&lt;&gt;"",IF(Informe!$F$11="",E63-D63+1,IF(AND(D63&gt;DATE(YEAR(Informe!$F$11)+2,MONTH(Informe!$F$11),DAY(Informe!$F$11)),OR(E63&lt;Informe!$F$12,Informe!$F$12=""))=FALSE,IF(AND(D63&lt;=DATE(YEAR(Informe!$F$11)+2,MONTH(Informe!$F$11),DAY(Informe!$F$11)),E63&gt;=DATE(YEAR(Informe!$F$11)+2,MONTH(Informe!$F$11),DAY(Informe!$F$11)))=TRUE,MIN(E63,DATE(YEAR(Informe!$F$11)+2,MONTH(Informe!$F$11),DAY(Informe!$F$11))),E63)-IF(AND(D63&lt;=Informe!$F$12,E63&gt;=Informe!$F$12)=TRUE,MAX(D63,Informe!$F$12),D63)+1,0)),"")</f>
        <v/>
      </c>
      <c r="G63" s="18" t="str">
        <f>IF(D63&lt;&gt;"",IF(G62="",Informe!$D$4,G62),"")</f>
        <v/>
      </c>
      <c r="H63" s="19" t="str">
        <f>IF(D63&lt;&gt;"",ROUND(G63*IF(Informe!$D$6&gt;=DATEVALUE("22/11/2019"),Informe!$D$9,C63/365)*F63,IF(FALSE,-3,2)),"")</f>
        <v/>
      </c>
      <c r="I63" s="19" t="str">
        <f t="shared" si="1"/>
        <v/>
      </c>
    </row>
    <row r="64" spans="1:9" s="3" customFormat="1" ht="13" x14ac:dyDescent="0.3">
      <c r="A64" s="15" t="str">
        <f>IFERROR(IF(IF(AND(ROW(A64)=ROW($A$4),Informe!$D$5&lt;DATEVALUE("28/07/2006")),Informe!$D$5+1,INDEX('Intereses moratorios'!$A$7:$A$246,MATCH(Informe!$D$5,'Intereses moratorios'!$A$7:$A$246,1)+ROW(A64)-ROW($A$4)))=0,"",IF(AND(ROW(A64)=ROW($A$4),Informe!$D$5&lt;DATEVALUE("28/07/2006")),Informe!$D$5+1,INDEX('Intereses moratorios'!$A$7:$A$246,MATCH(Informe!$D$5,'Intereses moratorios'!$A$7:$A$246,1)+ROW(A64)-ROW($A$4)))),"")</f>
        <v/>
      </c>
      <c r="B64" s="15" t="str">
        <f>IFERROR(INDEX('Intereses moratorios'!$B$7:$B$246,MATCH(A64,'Intereses moratorios'!$A$7:$A$246,0)),"")</f>
        <v/>
      </c>
      <c r="C64" s="16" t="str">
        <f>IF(A64="","",IFERROR(IF(Informe!$D$6&gt;=DATEVALUE("22/11/2019"),Informe!$D$8,INDEX('Intereses moratorios'!$D$7:$D$246,MATCH(A64,'Intereses moratorios'!$A$7:$A$246,0))),""))</f>
        <v/>
      </c>
      <c r="D64" s="15" t="str">
        <f>IF(AND(B64&gt;Informe!$D$5,A64&lt;=Informe!$D$6),IF(D63="",Informe!$D$5+1,A64),"")</f>
        <v/>
      </c>
      <c r="E64" s="15" t="str">
        <f>IF(D64&lt;&gt;"",IF(E65="",MIN(Informe!$D$6,B64),B64),"")</f>
        <v/>
      </c>
      <c r="F64" s="17" t="str">
        <f>IF(D64&lt;&gt;"",IF(Informe!$F$11="",E64-D64+1,IF(AND(D64&gt;DATE(YEAR(Informe!$F$11)+2,MONTH(Informe!$F$11),DAY(Informe!$F$11)),OR(E64&lt;Informe!$F$12,Informe!$F$12=""))=FALSE,IF(AND(D64&lt;=DATE(YEAR(Informe!$F$11)+2,MONTH(Informe!$F$11),DAY(Informe!$F$11)),E64&gt;=DATE(YEAR(Informe!$F$11)+2,MONTH(Informe!$F$11),DAY(Informe!$F$11)))=TRUE,MIN(E64,DATE(YEAR(Informe!$F$11)+2,MONTH(Informe!$F$11),DAY(Informe!$F$11))),E64)-IF(AND(D64&lt;=Informe!$F$12,E64&gt;=Informe!$F$12)=TRUE,MAX(D64,Informe!$F$12),D64)+1,0)),"")</f>
        <v/>
      </c>
      <c r="G64" s="18" t="str">
        <f>IF(D64&lt;&gt;"",IF(G63="",Informe!$D$4,G63),"")</f>
        <v/>
      </c>
      <c r="H64" s="19" t="str">
        <f>IF(D64&lt;&gt;"",ROUND(G64*IF(Informe!$D$6&gt;=DATEVALUE("22/11/2019"),Informe!$D$9,C64/365)*F64,IF(FALSE,-3,2)),"")</f>
        <v/>
      </c>
      <c r="I64" s="19" t="str">
        <f t="shared" si="1"/>
        <v/>
      </c>
    </row>
    <row r="65" spans="1:9" s="3" customFormat="1" ht="13" x14ac:dyDescent="0.3">
      <c r="A65" s="15" t="str">
        <f>IFERROR(IF(IF(AND(ROW(A65)=ROW($A$4),Informe!$D$5&lt;DATEVALUE("28/07/2006")),Informe!$D$5+1,INDEX('Intereses moratorios'!$A$7:$A$246,MATCH(Informe!$D$5,'Intereses moratorios'!$A$7:$A$246,1)+ROW(A65)-ROW($A$4)))=0,"",IF(AND(ROW(A65)=ROW($A$4),Informe!$D$5&lt;DATEVALUE("28/07/2006")),Informe!$D$5+1,INDEX('Intereses moratorios'!$A$7:$A$246,MATCH(Informe!$D$5,'Intereses moratorios'!$A$7:$A$246,1)+ROW(A65)-ROW($A$4)))),"")</f>
        <v/>
      </c>
      <c r="B65" s="15" t="str">
        <f>IFERROR(INDEX('Intereses moratorios'!$B$7:$B$246,MATCH(A65,'Intereses moratorios'!$A$7:$A$246,0)),"")</f>
        <v/>
      </c>
      <c r="C65" s="16" t="str">
        <f>IF(A65="","",IFERROR(IF(Informe!$D$6&gt;=DATEVALUE("22/11/2019"),Informe!$D$8,INDEX('Intereses moratorios'!$D$7:$D$246,MATCH(A65,'Intereses moratorios'!$A$7:$A$246,0))),""))</f>
        <v/>
      </c>
      <c r="D65" s="15" t="str">
        <f>IF(AND(B65&gt;Informe!$D$5,A65&lt;=Informe!$D$6),IF(D64="",Informe!$D$5+1,A65),"")</f>
        <v/>
      </c>
      <c r="E65" s="15" t="str">
        <f>IF(D65&lt;&gt;"",IF(E66="",MIN(Informe!$D$6,B65),B65),"")</f>
        <v/>
      </c>
      <c r="F65" s="17" t="str">
        <f>IF(D65&lt;&gt;"",IF(Informe!$F$11="",E65-D65+1,IF(AND(D65&gt;DATE(YEAR(Informe!$F$11)+2,MONTH(Informe!$F$11),DAY(Informe!$F$11)),OR(E65&lt;Informe!$F$12,Informe!$F$12=""))=FALSE,IF(AND(D65&lt;=DATE(YEAR(Informe!$F$11)+2,MONTH(Informe!$F$11),DAY(Informe!$F$11)),E65&gt;=DATE(YEAR(Informe!$F$11)+2,MONTH(Informe!$F$11),DAY(Informe!$F$11)))=TRUE,MIN(E65,DATE(YEAR(Informe!$F$11)+2,MONTH(Informe!$F$11),DAY(Informe!$F$11))),E65)-IF(AND(D65&lt;=Informe!$F$12,E65&gt;=Informe!$F$12)=TRUE,MAX(D65,Informe!$F$12),D65)+1,0)),"")</f>
        <v/>
      </c>
      <c r="G65" s="18" t="str">
        <f>IF(D65&lt;&gt;"",IF(G64="",Informe!$D$4,G64),"")</f>
        <v/>
      </c>
      <c r="H65" s="19" t="str">
        <f>IF(D65&lt;&gt;"",ROUND(G65*IF(Informe!$D$6&gt;=DATEVALUE("22/11/2019"),Informe!$D$9,C65/365)*F65,IF(FALSE,-3,2)),"")</f>
        <v/>
      </c>
      <c r="I65" s="19" t="str">
        <f t="shared" si="1"/>
        <v/>
      </c>
    </row>
    <row r="66" spans="1:9" s="3" customFormat="1" ht="13" x14ac:dyDescent="0.3">
      <c r="A66" s="15" t="str">
        <f>IFERROR(IF(IF(AND(ROW(A66)=ROW($A$4),Informe!$D$5&lt;DATEVALUE("28/07/2006")),Informe!$D$5+1,INDEX('Intereses moratorios'!$A$7:$A$246,MATCH(Informe!$D$5,'Intereses moratorios'!$A$7:$A$246,1)+ROW(A66)-ROW($A$4)))=0,"",IF(AND(ROW(A66)=ROW($A$4),Informe!$D$5&lt;DATEVALUE("28/07/2006")),Informe!$D$5+1,INDEX('Intereses moratorios'!$A$7:$A$246,MATCH(Informe!$D$5,'Intereses moratorios'!$A$7:$A$246,1)+ROW(A66)-ROW($A$4)))),"")</f>
        <v/>
      </c>
      <c r="B66" s="15" t="str">
        <f>IFERROR(INDEX('Intereses moratorios'!$B$7:$B$246,MATCH(A66,'Intereses moratorios'!$A$7:$A$246,0)),"")</f>
        <v/>
      </c>
      <c r="C66" s="16" t="str">
        <f>IF(A66="","",IFERROR(IF(Informe!$D$6&gt;=DATEVALUE("22/11/2019"),Informe!$D$8,INDEX('Intereses moratorios'!$D$7:$D$246,MATCH(A66,'Intereses moratorios'!$A$7:$A$246,0))),""))</f>
        <v/>
      </c>
      <c r="D66" s="15" t="str">
        <f>IF(AND(B66&gt;Informe!$D$5,A66&lt;=Informe!$D$6),IF(D65="",Informe!$D$5+1,A66),"")</f>
        <v/>
      </c>
      <c r="E66" s="15" t="str">
        <f>IF(D66&lt;&gt;"",IF(E67="",MIN(Informe!$D$6,B66),B66),"")</f>
        <v/>
      </c>
      <c r="F66" s="17" t="str">
        <f>IF(D66&lt;&gt;"",IF(Informe!$F$11="",E66-D66+1,IF(AND(D66&gt;DATE(YEAR(Informe!$F$11)+2,MONTH(Informe!$F$11),DAY(Informe!$F$11)),OR(E66&lt;Informe!$F$12,Informe!$F$12=""))=FALSE,IF(AND(D66&lt;=DATE(YEAR(Informe!$F$11)+2,MONTH(Informe!$F$11),DAY(Informe!$F$11)),E66&gt;=DATE(YEAR(Informe!$F$11)+2,MONTH(Informe!$F$11),DAY(Informe!$F$11)))=TRUE,MIN(E66,DATE(YEAR(Informe!$F$11)+2,MONTH(Informe!$F$11),DAY(Informe!$F$11))),E66)-IF(AND(D66&lt;=Informe!$F$12,E66&gt;=Informe!$F$12)=TRUE,MAX(D66,Informe!$F$12),D66)+1,0)),"")</f>
        <v/>
      </c>
      <c r="G66" s="18" t="str">
        <f>IF(D66&lt;&gt;"",IF(G65="",Informe!$D$4,G65),"")</f>
        <v/>
      </c>
      <c r="H66" s="19" t="str">
        <f>IF(D66&lt;&gt;"",ROUND(G66*IF(Informe!$D$6&gt;=DATEVALUE("22/11/2019"),Informe!$D$9,C66/365)*F66,IF(FALSE,-3,2)),"")</f>
        <v/>
      </c>
      <c r="I66" s="19" t="str">
        <f t="shared" si="1"/>
        <v/>
      </c>
    </row>
    <row r="67" spans="1:9" s="3" customFormat="1" ht="13" x14ac:dyDescent="0.3">
      <c r="A67" s="15" t="str">
        <f>IFERROR(IF(IF(AND(ROW(A67)=ROW($A$4),Informe!$D$5&lt;DATEVALUE("28/07/2006")),Informe!$D$5+1,INDEX('Intereses moratorios'!$A$7:$A$246,MATCH(Informe!$D$5,'Intereses moratorios'!$A$7:$A$246,1)+ROW(A67)-ROW($A$4)))=0,"",IF(AND(ROW(A67)=ROW($A$4),Informe!$D$5&lt;DATEVALUE("28/07/2006")),Informe!$D$5+1,INDEX('Intereses moratorios'!$A$7:$A$246,MATCH(Informe!$D$5,'Intereses moratorios'!$A$7:$A$246,1)+ROW(A67)-ROW($A$4)))),"")</f>
        <v/>
      </c>
      <c r="B67" s="15" t="str">
        <f>IFERROR(INDEX('Intereses moratorios'!$B$7:$B$246,MATCH(A67,'Intereses moratorios'!$A$7:$A$246,0)),"")</f>
        <v/>
      </c>
      <c r="C67" s="16" t="str">
        <f>IF(A67="","",IFERROR(IF(Informe!$D$6&gt;=DATEVALUE("22/11/2019"),Informe!$D$8,INDEX('Intereses moratorios'!$D$7:$D$246,MATCH(A67,'Intereses moratorios'!$A$7:$A$246,0))),""))</f>
        <v/>
      </c>
      <c r="D67" s="15" t="str">
        <f>IF(AND(B67&gt;Informe!$D$5,A67&lt;=Informe!$D$6),IF(D66="",Informe!$D$5+1,A67),"")</f>
        <v/>
      </c>
      <c r="E67" s="15" t="str">
        <f>IF(D67&lt;&gt;"",IF(E68="",MIN(Informe!$D$6,B67),B67),"")</f>
        <v/>
      </c>
      <c r="F67" s="17" t="str">
        <f>IF(D67&lt;&gt;"",IF(Informe!$F$11="",E67-D67+1,IF(AND(D67&gt;DATE(YEAR(Informe!$F$11)+2,MONTH(Informe!$F$11),DAY(Informe!$F$11)),OR(E67&lt;Informe!$F$12,Informe!$F$12=""))=FALSE,IF(AND(D67&lt;=DATE(YEAR(Informe!$F$11)+2,MONTH(Informe!$F$11),DAY(Informe!$F$11)),E67&gt;=DATE(YEAR(Informe!$F$11)+2,MONTH(Informe!$F$11),DAY(Informe!$F$11)))=TRUE,MIN(E67,DATE(YEAR(Informe!$F$11)+2,MONTH(Informe!$F$11),DAY(Informe!$F$11))),E67)-IF(AND(D67&lt;=Informe!$F$12,E67&gt;=Informe!$F$12)=TRUE,MAX(D67,Informe!$F$12),D67)+1,0)),"")</f>
        <v/>
      </c>
      <c r="G67" s="18" t="str">
        <f>IF(D67&lt;&gt;"",IF(G66="",Informe!$D$4,G66),"")</f>
        <v/>
      </c>
      <c r="H67" s="19" t="str">
        <f>IF(D67&lt;&gt;"",ROUND(G67*IF(Informe!$D$6&gt;=DATEVALUE("22/11/2019"),Informe!$D$9,C67/365)*F67,IF(FALSE,-3,2)),"")</f>
        <v/>
      </c>
      <c r="I67" s="19" t="str">
        <f t="shared" si="1"/>
        <v/>
      </c>
    </row>
    <row r="68" spans="1:9" s="3" customFormat="1" ht="13" x14ac:dyDescent="0.3">
      <c r="A68" s="15" t="str">
        <f>IFERROR(IF(IF(AND(ROW(A68)=ROW($A$4),Informe!$D$5&lt;DATEVALUE("28/07/2006")),Informe!$D$5+1,INDEX('Intereses moratorios'!$A$7:$A$246,MATCH(Informe!$D$5,'Intereses moratorios'!$A$7:$A$246,1)+ROW(A68)-ROW($A$4)))=0,"",IF(AND(ROW(A68)=ROW($A$4),Informe!$D$5&lt;DATEVALUE("28/07/2006")),Informe!$D$5+1,INDEX('Intereses moratorios'!$A$7:$A$246,MATCH(Informe!$D$5,'Intereses moratorios'!$A$7:$A$246,1)+ROW(A68)-ROW($A$4)))),"")</f>
        <v/>
      </c>
      <c r="B68" s="15" t="str">
        <f>IFERROR(INDEX('Intereses moratorios'!$B$7:$B$246,MATCH(A68,'Intereses moratorios'!$A$7:$A$246,0)),"")</f>
        <v/>
      </c>
      <c r="C68" s="16" t="str">
        <f>IF(A68="","",IFERROR(IF(Informe!$D$6&gt;=DATEVALUE("22/11/2019"),Informe!$D$8,INDEX('Intereses moratorios'!$D$7:$D$246,MATCH(A68,'Intereses moratorios'!$A$7:$A$246,0))),""))</f>
        <v/>
      </c>
      <c r="D68" s="15" t="str">
        <f>IF(AND(B68&gt;Informe!$D$5,A68&lt;=Informe!$D$6),IF(D67="",Informe!$D$5+1,A68),"")</f>
        <v/>
      </c>
      <c r="E68" s="15" t="str">
        <f>IF(D68&lt;&gt;"",IF(E69="",MIN(Informe!$D$6,B68),B68),"")</f>
        <v/>
      </c>
      <c r="F68" s="17" t="str">
        <f>IF(D68&lt;&gt;"",IF(Informe!$F$11="",E68-D68+1,IF(AND(D68&gt;DATE(YEAR(Informe!$F$11)+2,MONTH(Informe!$F$11),DAY(Informe!$F$11)),OR(E68&lt;Informe!$F$12,Informe!$F$12=""))=FALSE,IF(AND(D68&lt;=DATE(YEAR(Informe!$F$11)+2,MONTH(Informe!$F$11),DAY(Informe!$F$11)),E68&gt;=DATE(YEAR(Informe!$F$11)+2,MONTH(Informe!$F$11),DAY(Informe!$F$11)))=TRUE,MIN(E68,DATE(YEAR(Informe!$F$11)+2,MONTH(Informe!$F$11),DAY(Informe!$F$11))),E68)-IF(AND(D68&lt;=Informe!$F$12,E68&gt;=Informe!$F$12)=TRUE,MAX(D68,Informe!$F$12),D68)+1,0)),"")</f>
        <v/>
      </c>
      <c r="G68" s="18" t="str">
        <f>IF(D68&lt;&gt;"",IF(G67="",Informe!$D$4,G67),"")</f>
        <v/>
      </c>
      <c r="H68" s="19" t="str">
        <f>IF(D68&lt;&gt;"",ROUND(G68*IF(Informe!$D$6&gt;=DATEVALUE("22/11/2019"),Informe!$D$9,C68/365)*F68,IF(FALSE,-3,2)),"")</f>
        <v/>
      </c>
      <c r="I68" s="19" t="str">
        <f t="shared" ref="I68:I99" si="2">IF(D68&lt;&gt;"",IF(I67="",0,I67)+H68,"")</f>
        <v/>
      </c>
    </row>
    <row r="69" spans="1:9" s="3" customFormat="1" ht="13" x14ac:dyDescent="0.3">
      <c r="A69" s="15" t="str">
        <f>IFERROR(IF(IF(AND(ROW(A69)=ROW($A$4),Informe!$D$5&lt;DATEVALUE("28/07/2006")),Informe!$D$5+1,INDEX('Intereses moratorios'!$A$7:$A$246,MATCH(Informe!$D$5,'Intereses moratorios'!$A$7:$A$246,1)+ROW(A69)-ROW($A$4)))=0,"",IF(AND(ROW(A69)=ROW($A$4),Informe!$D$5&lt;DATEVALUE("28/07/2006")),Informe!$D$5+1,INDEX('Intereses moratorios'!$A$7:$A$246,MATCH(Informe!$D$5,'Intereses moratorios'!$A$7:$A$246,1)+ROW(A69)-ROW($A$4)))),"")</f>
        <v/>
      </c>
      <c r="B69" s="15" t="str">
        <f>IFERROR(INDEX('Intereses moratorios'!$B$7:$B$246,MATCH(A69,'Intereses moratorios'!$A$7:$A$246,0)),"")</f>
        <v/>
      </c>
      <c r="C69" s="16" t="str">
        <f>IF(A69="","",IFERROR(IF(Informe!$D$6&gt;=DATEVALUE("22/11/2019"),Informe!$D$8,INDEX('Intereses moratorios'!$D$7:$D$246,MATCH(A69,'Intereses moratorios'!$A$7:$A$246,0))),""))</f>
        <v/>
      </c>
      <c r="D69" s="15" t="str">
        <f>IF(AND(B69&gt;Informe!$D$5,A69&lt;=Informe!$D$6),IF(D68="",Informe!$D$5+1,A69),"")</f>
        <v/>
      </c>
      <c r="E69" s="15" t="str">
        <f>IF(D69&lt;&gt;"",IF(E70="",MIN(Informe!$D$6,B69),B69),"")</f>
        <v/>
      </c>
      <c r="F69" s="17" t="str">
        <f>IF(D69&lt;&gt;"",IF(Informe!$F$11="",E69-D69+1,IF(AND(D69&gt;DATE(YEAR(Informe!$F$11)+2,MONTH(Informe!$F$11),DAY(Informe!$F$11)),OR(E69&lt;Informe!$F$12,Informe!$F$12=""))=FALSE,IF(AND(D69&lt;=DATE(YEAR(Informe!$F$11)+2,MONTH(Informe!$F$11),DAY(Informe!$F$11)),E69&gt;=DATE(YEAR(Informe!$F$11)+2,MONTH(Informe!$F$11),DAY(Informe!$F$11)))=TRUE,MIN(E69,DATE(YEAR(Informe!$F$11)+2,MONTH(Informe!$F$11),DAY(Informe!$F$11))),E69)-IF(AND(D69&lt;=Informe!$F$12,E69&gt;=Informe!$F$12)=TRUE,MAX(D69,Informe!$F$12),D69)+1,0)),"")</f>
        <v/>
      </c>
      <c r="G69" s="18" t="str">
        <f>IF(D69&lt;&gt;"",IF(G68="",Informe!$D$4,G68),"")</f>
        <v/>
      </c>
      <c r="H69" s="19" t="str">
        <f>IF(D69&lt;&gt;"",ROUND(G69*IF(Informe!$D$6&gt;=DATEVALUE("22/11/2019"),Informe!$D$9,C69/365)*F69,IF(FALSE,-3,2)),"")</f>
        <v/>
      </c>
      <c r="I69" s="19" t="str">
        <f t="shared" si="2"/>
        <v/>
      </c>
    </row>
    <row r="70" spans="1:9" s="3" customFormat="1" ht="13" x14ac:dyDescent="0.3">
      <c r="A70" s="15" t="str">
        <f>IFERROR(IF(IF(AND(ROW(A70)=ROW($A$4),Informe!$D$5&lt;DATEVALUE("28/07/2006")),Informe!$D$5+1,INDEX('Intereses moratorios'!$A$7:$A$246,MATCH(Informe!$D$5,'Intereses moratorios'!$A$7:$A$246,1)+ROW(A70)-ROW($A$4)))=0,"",IF(AND(ROW(A70)=ROW($A$4),Informe!$D$5&lt;DATEVALUE("28/07/2006")),Informe!$D$5+1,INDEX('Intereses moratorios'!$A$7:$A$246,MATCH(Informe!$D$5,'Intereses moratorios'!$A$7:$A$246,1)+ROW(A70)-ROW($A$4)))),"")</f>
        <v/>
      </c>
      <c r="B70" s="15" t="str">
        <f>IFERROR(INDEX('Intereses moratorios'!$B$7:$B$246,MATCH(A70,'Intereses moratorios'!$A$7:$A$246,0)),"")</f>
        <v/>
      </c>
      <c r="C70" s="16" t="str">
        <f>IF(A70="","",IFERROR(IF(Informe!$D$6&gt;=DATEVALUE("22/11/2019"),Informe!$D$8,INDEX('Intereses moratorios'!$D$7:$D$246,MATCH(A70,'Intereses moratorios'!$A$7:$A$246,0))),""))</f>
        <v/>
      </c>
      <c r="D70" s="15" t="str">
        <f>IF(AND(B70&gt;Informe!$D$5,A70&lt;=Informe!$D$6),IF(D69="",Informe!$D$5+1,A70),"")</f>
        <v/>
      </c>
      <c r="E70" s="15" t="str">
        <f>IF(D70&lt;&gt;"",IF(E71="",MIN(Informe!$D$6,B70),B70),"")</f>
        <v/>
      </c>
      <c r="F70" s="17" t="str">
        <f>IF(D70&lt;&gt;"",IF(Informe!$F$11="",E70-D70+1,IF(AND(D70&gt;DATE(YEAR(Informe!$F$11)+2,MONTH(Informe!$F$11),DAY(Informe!$F$11)),OR(E70&lt;Informe!$F$12,Informe!$F$12=""))=FALSE,IF(AND(D70&lt;=DATE(YEAR(Informe!$F$11)+2,MONTH(Informe!$F$11),DAY(Informe!$F$11)),E70&gt;=DATE(YEAR(Informe!$F$11)+2,MONTH(Informe!$F$11),DAY(Informe!$F$11)))=TRUE,MIN(E70,DATE(YEAR(Informe!$F$11)+2,MONTH(Informe!$F$11),DAY(Informe!$F$11))),E70)-IF(AND(D70&lt;=Informe!$F$12,E70&gt;=Informe!$F$12)=TRUE,MAX(D70,Informe!$F$12),D70)+1,0)),"")</f>
        <v/>
      </c>
      <c r="G70" s="18" t="str">
        <f>IF(D70&lt;&gt;"",IF(G69="",Informe!$D$4,G69),"")</f>
        <v/>
      </c>
      <c r="H70" s="19" t="str">
        <f>IF(D70&lt;&gt;"",ROUND(G70*IF(Informe!$D$6&gt;=DATEVALUE("22/11/2019"),Informe!$D$9,C70/365)*F70,IF(FALSE,-3,2)),"")</f>
        <v/>
      </c>
      <c r="I70" s="19" t="str">
        <f t="shared" si="2"/>
        <v/>
      </c>
    </row>
    <row r="71" spans="1:9" s="3" customFormat="1" ht="13" x14ac:dyDescent="0.3">
      <c r="A71" s="15" t="str">
        <f>IFERROR(IF(IF(AND(ROW(A71)=ROW($A$4),Informe!$D$5&lt;DATEVALUE("28/07/2006")),Informe!$D$5+1,INDEX('Intereses moratorios'!$A$7:$A$246,MATCH(Informe!$D$5,'Intereses moratorios'!$A$7:$A$246,1)+ROW(A71)-ROW($A$4)))=0,"",IF(AND(ROW(A71)=ROW($A$4),Informe!$D$5&lt;DATEVALUE("28/07/2006")),Informe!$D$5+1,INDEX('Intereses moratorios'!$A$7:$A$246,MATCH(Informe!$D$5,'Intereses moratorios'!$A$7:$A$246,1)+ROW(A71)-ROW($A$4)))),"")</f>
        <v/>
      </c>
      <c r="B71" s="15" t="str">
        <f>IFERROR(INDEX('Intereses moratorios'!$B$7:$B$246,MATCH(A71,'Intereses moratorios'!$A$7:$A$246,0)),"")</f>
        <v/>
      </c>
      <c r="C71" s="16" t="str">
        <f>IF(A71="","",IFERROR(IF(Informe!$D$6&gt;=DATEVALUE("22/11/2019"),Informe!$D$8,INDEX('Intereses moratorios'!$D$7:$D$246,MATCH(A71,'Intereses moratorios'!$A$7:$A$246,0))),""))</f>
        <v/>
      </c>
      <c r="D71" s="15" t="str">
        <f>IF(AND(B71&gt;Informe!$D$5,A71&lt;=Informe!$D$6),IF(D70="",Informe!$D$5+1,A71),"")</f>
        <v/>
      </c>
      <c r="E71" s="15" t="str">
        <f>IF(D71&lt;&gt;"",IF(E72="",MIN(Informe!$D$6,B71),B71),"")</f>
        <v/>
      </c>
      <c r="F71" s="17" t="str">
        <f>IF(D71&lt;&gt;"",IF(Informe!$F$11="",E71-D71+1,IF(AND(D71&gt;DATE(YEAR(Informe!$F$11)+2,MONTH(Informe!$F$11),DAY(Informe!$F$11)),OR(E71&lt;Informe!$F$12,Informe!$F$12=""))=FALSE,IF(AND(D71&lt;=DATE(YEAR(Informe!$F$11)+2,MONTH(Informe!$F$11),DAY(Informe!$F$11)),E71&gt;=DATE(YEAR(Informe!$F$11)+2,MONTH(Informe!$F$11),DAY(Informe!$F$11)))=TRUE,MIN(E71,DATE(YEAR(Informe!$F$11)+2,MONTH(Informe!$F$11),DAY(Informe!$F$11))),E71)-IF(AND(D71&lt;=Informe!$F$12,E71&gt;=Informe!$F$12)=TRUE,MAX(D71,Informe!$F$12),D71)+1,0)),"")</f>
        <v/>
      </c>
      <c r="G71" s="18" t="str">
        <f>IF(D71&lt;&gt;"",IF(G70="",Informe!$D$4,G70),"")</f>
        <v/>
      </c>
      <c r="H71" s="19" t="str">
        <f>IF(D71&lt;&gt;"",ROUND(G71*IF(Informe!$D$6&gt;=DATEVALUE("22/11/2019"),Informe!$D$9,C71/365)*F71,IF(FALSE,-3,2)),"")</f>
        <v/>
      </c>
      <c r="I71" s="19" t="str">
        <f t="shared" si="2"/>
        <v/>
      </c>
    </row>
    <row r="72" spans="1:9" s="3" customFormat="1" ht="13" x14ac:dyDescent="0.3">
      <c r="A72" s="15" t="str">
        <f>IFERROR(IF(IF(AND(ROW(A72)=ROW($A$4),Informe!$D$5&lt;DATEVALUE("28/07/2006")),Informe!$D$5+1,INDEX('Intereses moratorios'!$A$7:$A$246,MATCH(Informe!$D$5,'Intereses moratorios'!$A$7:$A$246,1)+ROW(A72)-ROW($A$4)))=0,"",IF(AND(ROW(A72)=ROW($A$4),Informe!$D$5&lt;DATEVALUE("28/07/2006")),Informe!$D$5+1,INDEX('Intereses moratorios'!$A$7:$A$246,MATCH(Informe!$D$5,'Intereses moratorios'!$A$7:$A$246,1)+ROW(A72)-ROW($A$4)))),"")</f>
        <v/>
      </c>
      <c r="B72" s="15" t="str">
        <f>IFERROR(INDEX('Intereses moratorios'!$B$7:$B$246,MATCH(A72,'Intereses moratorios'!$A$7:$A$246,0)),"")</f>
        <v/>
      </c>
      <c r="C72" s="16" t="str">
        <f>IF(A72="","",IFERROR(IF(Informe!$D$6&gt;=DATEVALUE("22/11/2019"),Informe!$D$8,INDEX('Intereses moratorios'!$D$7:$D$246,MATCH(A72,'Intereses moratorios'!$A$7:$A$246,0))),""))</f>
        <v/>
      </c>
      <c r="D72" s="15" t="str">
        <f>IF(AND(B72&gt;Informe!$D$5,A72&lt;=Informe!$D$6),IF(D71="",Informe!$D$5+1,A72),"")</f>
        <v/>
      </c>
      <c r="E72" s="15" t="str">
        <f>IF(D72&lt;&gt;"",IF(E73="",MIN(Informe!$D$6,B72),B72),"")</f>
        <v/>
      </c>
      <c r="F72" s="17" t="str">
        <f>IF(D72&lt;&gt;"",IF(Informe!$F$11="",E72-D72+1,IF(AND(D72&gt;DATE(YEAR(Informe!$F$11)+2,MONTH(Informe!$F$11),DAY(Informe!$F$11)),OR(E72&lt;Informe!$F$12,Informe!$F$12=""))=FALSE,IF(AND(D72&lt;=DATE(YEAR(Informe!$F$11)+2,MONTH(Informe!$F$11),DAY(Informe!$F$11)),E72&gt;=DATE(YEAR(Informe!$F$11)+2,MONTH(Informe!$F$11),DAY(Informe!$F$11)))=TRUE,MIN(E72,DATE(YEAR(Informe!$F$11)+2,MONTH(Informe!$F$11),DAY(Informe!$F$11))),E72)-IF(AND(D72&lt;=Informe!$F$12,E72&gt;=Informe!$F$12)=TRUE,MAX(D72,Informe!$F$12),D72)+1,0)),"")</f>
        <v/>
      </c>
      <c r="G72" s="18" t="str">
        <f>IF(D72&lt;&gt;"",IF(G71="",Informe!$D$4,G71),"")</f>
        <v/>
      </c>
      <c r="H72" s="19" t="str">
        <f>IF(D72&lt;&gt;"",ROUND(G72*IF(Informe!$D$6&gt;=DATEVALUE("22/11/2019"),Informe!$D$9,C72/365)*F72,IF(FALSE,-3,2)),"")</f>
        <v/>
      </c>
      <c r="I72" s="19" t="str">
        <f t="shared" si="2"/>
        <v/>
      </c>
    </row>
    <row r="73" spans="1:9" s="3" customFormat="1" ht="13" x14ac:dyDescent="0.3">
      <c r="A73" s="15" t="str">
        <f>IFERROR(IF(IF(AND(ROW(A73)=ROW($A$4),Informe!$D$5&lt;DATEVALUE("28/07/2006")),Informe!$D$5+1,INDEX('Intereses moratorios'!$A$7:$A$246,MATCH(Informe!$D$5,'Intereses moratorios'!$A$7:$A$246,1)+ROW(A73)-ROW($A$4)))=0,"",IF(AND(ROW(A73)=ROW($A$4),Informe!$D$5&lt;DATEVALUE("28/07/2006")),Informe!$D$5+1,INDEX('Intereses moratorios'!$A$7:$A$246,MATCH(Informe!$D$5,'Intereses moratorios'!$A$7:$A$246,1)+ROW(A73)-ROW($A$4)))),"")</f>
        <v/>
      </c>
      <c r="B73" s="15" t="str">
        <f>IFERROR(INDEX('Intereses moratorios'!$B$7:$B$246,MATCH(A73,'Intereses moratorios'!$A$7:$A$246,0)),"")</f>
        <v/>
      </c>
      <c r="C73" s="16" t="str">
        <f>IF(A73="","",IFERROR(IF(Informe!$D$6&gt;=DATEVALUE("22/11/2019"),Informe!$D$8,INDEX('Intereses moratorios'!$D$7:$D$246,MATCH(A73,'Intereses moratorios'!$A$7:$A$246,0))),""))</f>
        <v/>
      </c>
      <c r="D73" s="15" t="str">
        <f>IF(AND(B73&gt;Informe!$D$5,A73&lt;=Informe!$D$6),IF(D72="",Informe!$D$5+1,A73),"")</f>
        <v/>
      </c>
      <c r="E73" s="15" t="str">
        <f>IF(D73&lt;&gt;"",IF(E74="",MIN(Informe!$D$6,B73),B73),"")</f>
        <v/>
      </c>
      <c r="F73" s="17" t="str">
        <f>IF(D73&lt;&gt;"",IF(Informe!$F$11="",E73-D73+1,IF(AND(D73&gt;DATE(YEAR(Informe!$F$11)+2,MONTH(Informe!$F$11),DAY(Informe!$F$11)),OR(E73&lt;Informe!$F$12,Informe!$F$12=""))=FALSE,IF(AND(D73&lt;=DATE(YEAR(Informe!$F$11)+2,MONTH(Informe!$F$11),DAY(Informe!$F$11)),E73&gt;=DATE(YEAR(Informe!$F$11)+2,MONTH(Informe!$F$11),DAY(Informe!$F$11)))=TRUE,MIN(E73,DATE(YEAR(Informe!$F$11)+2,MONTH(Informe!$F$11),DAY(Informe!$F$11))),E73)-IF(AND(D73&lt;=Informe!$F$12,E73&gt;=Informe!$F$12)=TRUE,MAX(D73,Informe!$F$12),D73)+1,0)),"")</f>
        <v/>
      </c>
      <c r="G73" s="18" t="str">
        <f>IF(D73&lt;&gt;"",IF(G72="",Informe!$D$4,G72),"")</f>
        <v/>
      </c>
      <c r="H73" s="19" t="str">
        <f>IF(D73&lt;&gt;"",ROUND(G73*IF(Informe!$D$6&gt;=DATEVALUE("22/11/2019"),Informe!$D$9,C73/365)*F73,IF(FALSE,-3,2)),"")</f>
        <v/>
      </c>
      <c r="I73" s="19" t="str">
        <f t="shared" si="2"/>
        <v/>
      </c>
    </row>
    <row r="74" spans="1:9" s="3" customFormat="1" ht="13" x14ac:dyDescent="0.3">
      <c r="A74" s="15" t="str">
        <f>IFERROR(IF(IF(AND(ROW(A74)=ROW($A$4),Informe!$D$5&lt;DATEVALUE("28/07/2006")),Informe!$D$5+1,INDEX('Intereses moratorios'!$A$7:$A$246,MATCH(Informe!$D$5,'Intereses moratorios'!$A$7:$A$246,1)+ROW(A74)-ROW($A$4)))=0,"",IF(AND(ROW(A74)=ROW($A$4),Informe!$D$5&lt;DATEVALUE("28/07/2006")),Informe!$D$5+1,INDEX('Intereses moratorios'!$A$7:$A$246,MATCH(Informe!$D$5,'Intereses moratorios'!$A$7:$A$246,1)+ROW(A74)-ROW($A$4)))),"")</f>
        <v/>
      </c>
      <c r="B74" s="15" t="str">
        <f>IFERROR(INDEX('Intereses moratorios'!$B$7:$B$246,MATCH(A74,'Intereses moratorios'!$A$7:$A$246,0)),"")</f>
        <v/>
      </c>
      <c r="C74" s="16" t="str">
        <f>IF(A74="","",IFERROR(IF(Informe!$D$6&gt;=DATEVALUE("22/11/2019"),Informe!$D$8,INDEX('Intereses moratorios'!$D$7:$D$246,MATCH(A74,'Intereses moratorios'!$A$7:$A$246,0))),""))</f>
        <v/>
      </c>
      <c r="D74" s="15" t="str">
        <f>IF(AND(B74&gt;Informe!$D$5,A74&lt;=Informe!$D$6),IF(D73="",Informe!$D$5+1,A74),"")</f>
        <v/>
      </c>
      <c r="E74" s="15" t="str">
        <f>IF(D74&lt;&gt;"",IF(E75="",MIN(Informe!$D$6,B74),B74),"")</f>
        <v/>
      </c>
      <c r="F74" s="17" t="str">
        <f>IF(D74&lt;&gt;"",IF(Informe!$F$11="",E74-D74+1,IF(AND(D74&gt;DATE(YEAR(Informe!$F$11)+2,MONTH(Informe!$F$11),DAY(Informe!$F$11)),OR(E74&lt;Informe!$F$12,Informe!$F$12=""))=FALSE,IF(AND(D74&lt;=DATE(YEAR(Informe!$F$11)+2,MONTH(Informe!$F$11),DAY(Informe!$F$11)),E74&gt;=DATE(YEAR(Informe!$F$11)+2,MONTH(Informe!$F$11),DAY(Informe!$F$11)))=TRUE,MIN(E74,DATE(YEAR(Informe!$F$11)+2,MONTH(Informe!$F$11),DAY(Informe!$F$11))),E74)-IF(AND(D74&lt;=Informe!$F$12,E74&gt;=Informe!$F$12)=TRUE,MAX(D74,Informe!$F$12),D74)+1,0)),"")</f>
        <v/>
      </c>
      <c r="G74" s="18" t="str">
        <f>IF(D74&lt;&gt;"",IF(G73="",Informe!$D$4,G73),"")</f>
        <v/>
      </c>
      <c r="H74" s="19" t="str">
        <f>IF(D74&lt;&gt;"",ROUND(G74*IF(Informe!$D$6&gt;=DATEVALUE("22/11/2019"),Informe!$D$9,C74/365)*F74,IF(FALSE,-3,2)),"")</f>
        <v/>
      </c>
      <c r="I74" s="19" t="str">
        <f t="shared" si="2"/>
        <v/>
      </c>
    </row>
    <row r="75" spans="1:9" s="3" customFormat="1" ht="13" x14ac:dyDescent="0.3">
      <c r="A75" s="15" t="str">
        <f>IFERROR(IF(IF(AND(ROW(A75)=ROW($A$4),Informe!$D$5&lt;DATEVALUE("28/07/2006")),Informe!$D$5+1,INDEX('Intereses moratorios'!$A$7:$A$246,MATCH(Informe!$D$5,'Intereses moratorios'!$A$7:$A$246,1)+ROW(A75)-ROW($A$4)))=0,"",IF(AND(ROW(A75)=ROW($A$4),Informe!$D$5&lt;DATEVALUE("28/07/2006")),Informe!$D$5+1,INDEX('Intereses moratorios'!$A$7:$A$246,MATCH(Informe!$D$5,'Intereses moratorios'!$A$7:$A$246,1)+ROW(A75)-ROW($A$4)))),"")</f>
        <v/>
      </c>
      <c r="B75" s="15" t="str">
        <f>IFERROR(INDEX('Intereses moratorios'!$B$7:$B$246,MATCH(A75,'Intereses moratorios'!$A$7:$A$246,0)),"")</f>
        <v/>
      </c>
      <c r="C75" s="16" t="str">
        <f>IF(A75="","",IFERROR(IF(Informe!$D$6&gt;=DATEVALUE("22/11/2019"),Informe!$D$8,INDEX('Intereses moratorios'!$D$7:$D$246,MATCH(A75,'Intereses moratorios'!$A$7:$A$246,0))),""))</f>
        <v/>
      </c>
      <c r="D75" s="15" t="str">
        <f>IF(AND(B75&gt;Informe!$D$5,A75&lt;=Informe!$D$6),IF(D74="",Informe!$D$5+1,A75),"")</f>
        <v/>
      </c>
      <c r="E75" s="15" t="str">
        <f>IF(D75&lt;&gt;"",IF(E76="",MIN(Informe!$D$6,B75),B75),"")</f>
        <v/>
      </c>
      <c r="F75" s="17" t="str">
        <f>IF(D75&lt;&gt;"",IF(Informe!$F$11="",E75-D75+1,IF(AND(D75&gt;DATE(YEAR(Informe!$F$11)+2,MONTH(Informe!$F$11),DAY(Informe!$F$11)),OR(E75&lt;Informe!$F$12,Informe!$F$12=""))=FALSE,IF(AND(D75&lt;=DATE(YEAR(Informe!$F$11)+2,MONTH(Informe!$F$11),DAY(Informe!$F$11)),E75&gt;=DATE(YEAR(Informe!$F$11)+2,MONTH(Informe!$F$11),DAY(Informe!$F$11)))=TRUE,MIN(E75,DATE(YEAR(Informe!$F$11)+2,MONTH(Informe!$F$11),DAY(Informe!$F$11))),E75)-IF(AND(D75&lt;=Informe!$F$12,E75&gt;=Informe!$F$12)=TRUE,MAX(D75,Informe!$F$12),D75)+1,0)),"")</f>
        <v/>
      </c>
      <c r="G75" s="18" t="str">
        <f>IF(D75&lt;&gt;"",IF(G74="",Informe!$D$4,G74),"")</f>
        <v/>
      </c>
      <c r="H75" s="19" t="str">
        <f>IF(D75&lt;&gt;"",ROUND(G75*IF(Informe!$D$6&gt;=DATEVALUE("22/11/2019"),Informe!$D$9,C75/365)*F75,IF(FALSE,-3,2)),"")</f>
        <v/>
      </c>
      <c r="I75" s="19" t="str">
        <f t="shared" si="2"/>
        <v/>
      </c>
    </row>
    <row r="76" spans="1:9" s="3" customFormat="1" ht="13" x14ac:dyDescent="0.3">
      <c r="A76" s="15" t="str">
        <f>IFERROR(IF(IF(AND(ROW(A76)=ROW($A$4),Informe!$D$5&lt;DATEVALUE("28/07/2006")),Informe!$D$5+1,INDEX('Intereses moratorios'!$A$7:$A$246,MATCH(Informe!$D$5,'Intereses moratorios'!$A$7:$A$246,1)+ROW(A76)-ROW($A$4)))=0,"",IF(AND(ROW(A76)=ROW($A$4),Informe!$D$5&lt;DATEVALUE("28/07/2006")),Informe!$D$5+1,INDEX('Intereses moratorios'!$A$7:$A$246,MATCH(Informe!$D$5,'Intereses moratorios'!$A$7:$A$246,1)+ROW(A76)-ROW($A$4)))),"")</f>
        <v/>
      </c>
      <c r="B76" s="15" t="str">
        <f>IFERROR(INDEX('Intereses moratorios'!$B$7:$B$246,MATCH(A76,'Intereses moratorios'!$A$7:$A$246,0)),"")</f>
        <v/>
      </c>
      <c r="C76" s="16" t="str">
        <f>IF(A76="","",IFERROR(IF(Informe!$D$6&gt;=DATEVALUE("22/11/2019"),Informe!$D$8,INDEX('Intereses moratorios'!$D$7:$D$246,MATCH(A76,'Intereses moratorios'!$A$7:$A$246,0))),""))</f>
        <v/>
      </c>
      <c r="D76" s="15" t="str">
        <f>IF(AND(B76&gt;Informe!$D$5,A76&lt;=Informe!$D$6),IF(D75="",Informe!$D$5+1,A76),"")</f>
        <v/>
      </c>
      <c r="E76" s="15" t="str">
        <f>IF(D76&lt;&gt;"",IF(E77="",MIN(Informe!$D$6,B76),B76),"")</f>
        <v/>
      </c>
      <c r="F76" s="17" t="str">
        <f>IF(D76&lt;&gt;"",IF(Informe!$F$11="",E76-D76+1,IF(AND(D76&gt;DATE(YEAR(Informe!$F$11)+2,MONTH(Informe!$F$11),DAY(Informe!$F$11)),OR(E76&lt;Informe!$F$12,Informe!$F$12=""))=FALSE,IF(AND(D76&lt;=DATE(YEAR(Informe!$F$11)+2,MONTH(Informe!$F$11),DAY(Informe!$F$11)),E76&gt;=DATE(YEAR(Informe!$F$11)+2,MONTH(Informe!$F$11),DAY(Informe!$F$11)))=TRUE,MIN(E76,DATE(YEAR(Informe!$F$11)+2,MONTH(Informe!$F$11),DAY(Informe!$F$11))),E76)-IF(AND(D76&lt;=Informe!$F$12,E76&gt;=Informe!$F$12)=TRUE,MAX(D76,Informe!$F$12),D76)+1,0)),"")</f>
        <v/>
      </c>
      <c r="G76" s="18" t="str">
        <f>IF(D76&lt;&gt;"",IF(G75="",Informe!$D$4,G75),"")</f>
        <v/>
      </c>
      <c r="H76" s="19" t="str">
        <f>IF(D76&lt;&gt;"",ROUND(G76*IF(Informe!$D$6&gt;=DATEVALUE("22/11/2019"),Informe!$D$9,C76/365)*F76,IF(FALSE,-3,2)),"")</f>
        <v/>
      </c>
      <c r="I76" s="19" t="str">
        <f t="shared" si="2"/>
        <v/>
      </c>
    </row>
    <row r="77" spans="1:9" s="3" customFormat="1" ht="13" x14ac:dyDescent="0.3">
      <c r="A77" s="15" t="str">
        <f>IFERROR(IF(IF(AND(ROW(A77)=ROW($A$4),Informe!$D$5&lt;DATEVALUE("28/07/2006")),Informe!$D$5+1,INDEX('Intereses moratorios'!$A$7:$A$246,MATCH(Informe!$D$5,'Intereses moratorios'!$A$7:$A$246,1)+ROW(A77)-ROW($A$4)))=0,"",IF(AND(ROW(A77)=ROW($A$4),Informe!$D$5&lt;DATEVALUE("28/07/2006")),Informe!$D$5+1,INDEX('Intereses moratorios'!$A$7:$A$246,MATCH(Informe!$D$5,'Intereses moratorios'!$A$7:$A$246,1)+ROW(A77)-ROW($A$4)))),"")</f>
        <v/>
      </c>
      <c r="B77" s="15" t="str">
        <f>IFERROR(INDEX('Intereses moratorios'!$B$7:$B$246,MATCH(A77,'Intereses moratorios'!$A$7:$A$246,0)),"")</f>
        <v/>
      </c>
      <c r="C77" s="16" t="str">
        <f>IF(A77="","",IFERROR(IF(Informe!$D$6&gt;=DATEVALUE("22/11/2019"),Informe!$D$8,INDEX('Intereses moratorios'!$D$7:$D$246,MATCH(A77,'Intereses moratorios'!$A$7:$A$246,0))),""))</f>
        <v/>
      </c>
      <c r="D77" s="15" t="str">
        <f>IF(AND(B77&gt;Informe!$D$5,A77&lt;=Informe!$D$6),IF(D76="",Informe!$D$5+1,A77),"")</f>
        <v/>
      </c>
      <c r="E77" s="15" t="str">
        <f>IF(D77&lt;&gt;"",IF(E78="",MIN(Informe!$D$6,B77),B77),"")</f>
        <v/>
      </c>
      <c r="F77" s="17" t="str">
        <f>IF(D77&lt;&gt;"",IF(Informe!$F$11="",E77-D77+1,IF(AND(D77&gt;DATE(YEAR(Informe!$F$11)+2,MONTH(Informe!$F$11),DAY(Informe!$F$11)),OR(E77&lt;Informe!$F$12,Informe!$F$12=""))=FALSE,IF(AND(D77&lt;=DATE(YEAR(Informe!$F$11)+2,MONTH(Informe!$F$11),DAY(Informe!$F$11)),E77&gt;=DATE(YEAR(Informe!$F$11)+2,MONTH(Informe!$F$11),DAY(Informe!$F$11)))=TRUE,MIN(E77,DATE(YEAR(Informe!$F$11)+2,MONTH(Informe!$F$11),DAY(Informe!$F$11))),E77)-IF(AND(D77&lt;=Informe!$F$12,E77&gt;=Informe!$F$12)=TRUE,MAX(D77,Informe!$F$12),D77)+1,0)),"")</f>
        <v/>
      </c>
      <c r="G77" s="18" t="str">
        <f>IF(D77&lt;&gt;"",IF(G76="",Informe!$D$4,G76),"")</f>
        <v/>
      </c>
      <c r="H77" s="19" t="str">
        <f>IF(D77&lt;&gt;"",ROUND(G77*IF(Informe!$D$6&gt;=DATEVALUE("22/11/2019"),Informe!$D$9,C77/365)*F77,IF(FALSE,-3,2)),"")</f>
        <v/>
      </c>
      <c r="I77" s="19" t="str">
        <f t="shared" si="2"/>
        <v/>
      </c>
    </row>
    <row r="78" spans="1:9" s="3" customFormat="1" ht="13" x14ac:dyDescent="0.3">
      <c r="A78" s="15" t="str">
        <f>IFERROR(IF(IF(AND(ROW(A78)=ROW($A$4),Informe!$D$5&lt;DATEVALUE("28/07/2006")),Informe!$D$5+1,INDEX('Intereses moratorios'!$A$7:$A$246,MATCH(Informe!$D$5,'Intereses moratorios'!$A$7:$A$246,1)+ROW(A78)-ROW($A$4)))=0,"",IF(AND(ROW(A78)=ROW($A$4),Informe!$D$5&lt;DATEVALUE("28/07/2006")),Informe!$D$5+1,INDEX('Intereses moratorios'!$A$7:$A$246,MATCH(Informe!$D$5,'Intereses moratorios'!$A$7:$A$246,1)+ROW(A78)-ROW($A$4)))),"")</f>
        <v/>
      </c>
      <c r="B78" s="15" t="str">
        <f>IFERROR(INDEX('Intereses moratorios'!$B$7:$B$246,MATCH(A78,'Intereses moratorios'!$A$7:$A$246,0)),"")</f>
        <v/>
      </c>
      <c r="C78" s="16" t="str">
        <f>IF(A78="","",IFERROR(IF(Informe!$D$6&gt;=DATEVALUE("22/11/2019"),Informe!$D$8,INDEX('Intereses moratorios'!$D$7:$D$246,MATCH(A78,'Intereses moratorios'!$A$7:$A$246,0))),""))</f>
        <v/>
      </c>
      <c r="D78" s="15" t="str">
        <f>IF(AND(B78&gt;Informe!$D$5,A78&lt;=Informe!$D$6),IF(D77="",Informe!$D$5+1,A78),"")</f>
        <v/>
      </c>
      <c r="E78" s="15" t="str">
        <f>IF(D78&lt;&gt;"",IF(E79="",MIN(Informe!$D$6,B78),B78),"")</f>
        <v/>
      </c>
      <c r="F78" s="17" t="str">
        <f>IF(D78&lt;&gt;"",IF(Informe!$F$11="",E78-D78+1,IF(AND(D78&gt;DATE(YEAR(Informe!$F$11)+2,MONTH(Informe!$F$11),DAY(Informe!$F$11)),OR(E78&lt;Informe!$F$12,Informe!$F$12=""))=FALSE,IF(AND(D78&lt;=DATE(YEAR(Informe!$F$11)+2,MONTH(Informe!$F$11),DAY(Informe!$F$11)),E78&gt;=DATE(YEAR(Informe!$F$11)+2,MONTH(Informe!$F$11),DAY(Informe!$F$11)))=TRUE,MIN(E78,DATE(YEAR(Informe!$F$11)+2,MONTH(Informe!$F$11),DAY(Informe!$F$11))),E78)-IF(AND(D78&lt;=Informe!$F$12,E78&gt;=Informe!$F$12)=TRUE,MAX(D78,Informe!$F$12),D78)+1,0)),"")</f>
        <v/>
      </c>
      <c r="G78" s="18" t="str">
        <f>IF(D78&lt;&gt;"",IF(G77="",Informe!$D$4,G77),"")</f>
        <v/>
      </c>
      <c r="H78" s="19" t="str">
        <f>IF(D78&lt;&gt;"",ROUND(G78*IF(Informe!$D$6&gt;=DATEVALUE("22/11/2019"),Informe!$D$9,C78/365)*F78,IF(FALSE,-3,2)),"")</f>
        <v/>
      </c>
      <c r="I78" s="19" t="str">
        <f t="shared" si="2"/>
        <v/>
      </c>
    </row>
    <row r="79" spans="1:9" s="3" customFormat="1" ht="13" x14ac:dyDescent="0.3">
      <c r="A79" s="15" t="str">
        <f>IFERROR(IF(IF(AND(ROW(A79)=ROW($A$4),Informe!$D$5&lt;DATEVALUE("28/07/2006")),Informe!$D$5+1,INDEX('Intereses moratorios'!$A$7:$A$246,MATCH(Informe!$D$5,'Intereses moratorios'!$A$7:$A$246,1)+ROW(A79)-ROW($A$4)))=0,"",IF(AND(ROW(A79)=ROW($A$4),Informe!$D$5&lt;DATEVALUE("28/07/2006")),Informe!$D$5+1,INDEX('Intereses moratorios'!$A$7:$A$246,MATCH(Informe!$D$5,'Intereses moratorios'!$A$7:$A$246,1)+ROW(A79)-ROW($A$4)))),"")</f>
        <v/>
      </c>
      <c r="B79" s="15" t="str">
        <f>IFERROR(INDEX('Intereses moratorios'!$B$7:$B$246,MATCH(A79,'Intereses moratorios'!$A$7:$A$246,0)),"")</f>
        <v/>
      </c>
      <c r="C79" s="16" t="str">
        <f>IF(A79="","",IFERROR(IF(Informe!$D$6&gt;=DATEVALUE("22/11/2019"),Informe!$D$8,INDEX('Intereses moratorios'!$D$7:$D$246,MATCH(A79,'Intereses moratorios'!$A$7:$A$246,0))),""))</f>
        <v/>
      </c>
      <c r="D79" s="15" t="str">
        <f>IF(AND(B79&gt;Informe!$D$5,A79&lt;=Informe!$D$6),IF(D78="",Informe!$D$5+1,A79),"")</f>
        <v/>
      </c>
      <c r="E79" s="15" t="str">
        <f>IF(D79&lt;&gt;"",IF(E80="",MIN(Informe!$D$6,B79),B79),"")</f>
        <v/>
      </c>
      <c r="F79" s="17" t="str">
        <f>IF(D79&lt;&gt;"",IF(Informe!$F$11="",E79-D79+1,IF(AND(D79&gt;DATE(YEAR(Informe!$F$11)+2,MONTH(Informe!$F$11),DAY(Informe!$F$11)),OR(E79&lt;Informe!$F$12,Informe!$F$12=""))=FALSE,IF(AND(D79&lt;=DATE(YEAR(Informe!$F$11)+2,MONTH(Informe!$F$11),DAY(Informe!$F$11)),E79&gt;=DATE(YEAR(Informe!$F$11)+2,MONTH(Informe!$F$11),DAY(Informe!$F$11)))=TRUE,MIN(E79,DATE(YEAR(Informe!$F$11)+2,MONTH(Informe!$F$11),DAY(Informe!$F$11))),E79)-IF(AND(D79&lt;=Informe!$F$12,E79&gt;=Informe!$F$12)=TRUE,MAX(D79,Informe!$F$12),D79)+1,0)),"")</f>
        <v/>
      </c>
      <c r="G79" s="18" t="str">
        <f>IF(D79&lt;&gt;"",IF(G78="",Informe!$D$4,G78),"")</f>
        <v/>
      </c>
      <c r="H79" s="19" t="str">
        <f>IF(D79&lt;&gt;"",ROUND(G79*IF(Informe!$D$6&gt;=DATEVALUE("22/11/2019"),Informe!$D$9,C79/365)*F79,IF(FALSE,-3,2)),"")</f>
        <v/>
      </c>
      <c r="I79" s="19" t="str">
        <f t="shared" si="2"/>
        <v/>
      </c>
    </row>
    <row r="80" spans="1:9" s="3" customFormat="1" ht="13" x14ac:dyDescent="0.3">
      <c r="A80" s="15" t="str">
        <f>IFERROR(IF(IF(AND(ROW(A80)=ROW($A$4),Informe!$D$5&lt;DATEVALUE("28/07/2006")),Informe!$D$5+1,INDEX('Intereses moratorios'!$A$7:$A$246,MATCH(Informe!$D$5,'Intereses moratorios'!$A$7:$A$246,1)+ROW(A80)-ROW($A$4)))=0,"",IF(AND(ROW(A80)=ROW($A$4),Informe!$D$5&lt;DATEVALUE("28/07/2006")),Informe!$D$5+1,INDEX('Intereses moratorios'!$A$7:$A$246,MATCH(Informe!$D$5,'Intereses moratorios'!$A$7:$A$246,1)+ROW(A80)-ROW($A$4)))),"")</f>
        <v/>
      </c>
      <c r="B80" s="15" t="str">
        <f>IFERROR(INDEX('Intereses moratorios'!$B$7:$B$246,MATCH(A80,'Intereses moratorios'!$A$7:$A$246,0)),"")</f>
        <v/>
      </c>
      <c r="C80" s="16" t="str">
        <f>IF(A80="","",IFERROR(IF(Informe!$D$6&gt;=DATEVALUE("22/11/2019"),Informe!$D$8,INDEX('Intereses moratorios'!$D$7:$D$246,MATCH(A80,'Intereses moratorios'!$A$7:$A$246,0))),""))</f>
        <v/>
      </c>
      <c r="D80" s="15" t="str">
        <f>IF(AND(B80&gt;Informe!$D$5,A80&lt;=Informe!$D$6),IF(D79="",Informe!$D$5+1,A80),"")</f>
        <v/>
      </c>
      <c r="E80" s="15" t="str">
        <f>IF(D80&lt;&gt;"",IF(E81="",MIN(Informe!$D$6,B80),B80),"")</f>
        <v/>
      </c>
      <c r="F80" s="17" t="str">
        <f>IF(D80&lt;&gt;"",IF(Informe!$F$11="",E80-D80+1,IF(AND(D80&gt;DATE(YEAR(Informe!$F$11)+2,MONTH(Informe!$F$11),DAY(Informe!$F$11)),OR(E80&lt;Informe!$F$12,Informe!$F$12=""))=FALSE,IF(AND(D80&lt;=DATE(YEAR(Informe!$F$11)+2,MONTH(Informe!$F$11),DAY(Informe!$F$11)),E80&gt;=DATE(YEAR(Informe!$F$11)+2,MONTH(Informe!$F$11),DAY(Informe!$F$11)))=TRUE,MIN(E80,DATE(YEAR(Informe!$F$11)+2,MONTH(Informe!$F$11),DAY(Informe!$F$11))),E80)-IF(AND(D80&lt;=Informe!$F$12,E80&gt;=Informe!$F$12)=TRUE,MAX(D80,Informe!$F$12),D80)+1,0)),"")</f>
        <v/>
      </c>
      <c r="G80" s="18" t="str">
        <f>IF(D80&lt;&gt;"",IF(G79="",Informe!$D$4,G79),"")</f>
        <v/>
      </c>
      <c r="H80" s="19" t="str">
        <f>IF(D80&lt;&gt;"",ROUND(G80*IF(Informe!$D$6&gt;=DATEVALUE("22/11/2019"),Informe!$D$9,C80/365)*F80,IF(FALSE,-3,2)),"")</f>
        <v/>
      </c>
      <c r="I80" s="19" t="str">
        <f t="shared" si="2"/>
        <v/>
      </c>
    </row>
    <row r="81" spans="1:9" s="3" customFormat="1" ht="13" x14ac:dyDescent="0.3">
      <c r="A81" s="15" t="str">
        <f>IFERROR(IF(IF(AND(ROW(A81)=ROW($A$4),Informe!$D$5&lt;DATEVALUE("28/07/2006")),Informe!$D$5+1,INDEX('Intereses moratorios'!$A$7:$A$246,MATCH(Informe!$D$5,'Intereses moratorios'!$A$7:$A$246,1)+ROW(A81)-ROW($A$4)))=0,"",IF(AND(ROW(A81)=ROW($A$4),Informe!$D$5&lt;DATEVALUE("28/07/2006")),Informe!$D$5+1,INDEX('Intereses moratorios'!$A$7:$A$246,MATCH(Informe!$D$5,'Intereses moratorios'!$A$7:$A$246,1)+ROW(A81)-ROW($A$4)))),"")</f>
        <v/>
      </c>
      <c r="B81" s="15" t="str">
        <f>IFERROR(INDEX('Intereses moratorios'!$B$7:$B$246,MATCH(A81,'Intereses moratorios'!$A$7:$A$246,0)),"")</f>
        <v/>
      </c>
      <c r="C81" s="16" t="str">
        <f>IF(A81="","",IFERROR(IF(Informe!$D$6&gt;=DATEVALUE("22/11/2019"),Informe!$D$8,INDEX('Intereses moratorios'!$D$7:$D$246,MATCH(A81,'Intereses moratorios'!$A$7:$A$246,0))),""))</f>
        <v/>
      </c>
      <c r="D81" s="15" t="str">
        <f>IF(AND(B81&gt;Informe!$D$5,A81&lt;=Informe!$D$6),IF(D80="",Informe!$D$5+1,A81),"")</f>
        <v/>
      </c>
      <c r="E81" s="15" t="str">
        <f>IF(D81&lt;&gt;"",IF(E82="",MIN(Informe!$D$6,B81),B81),"")</f>
        <v/>
      </c>
      <c r="F81" s="17" t="str">
        <f>IF(D81&lt;&gt;"",IF(Informe!$F$11="",E81-D81+1,IF(AND(D81&gt;DATE(YEAR(Informe!$F$11)+2,MONTH(Informe!$F$11),DAY(Informe!$F$11)),OR(E81&lt;Informe!$F$12,Informe!$F$12=""))=FALSE,IF(AND(D81&lt;=DATE(YEAR(Informe!$F$11)+2,MONTH(Informe!$F$11),DAY(Informe!$F$11)),E81&gt;=DATE(YEAR(Informe!$F$11)+2,MONTH(Informe!$F$11),DAY(Informe!$F$11)))=TRUE,MIN(E81,DATE(YEAR(Informe!$F$11)+2,MONTH(Informe!$F$11),DAY(Informe!$F$11))),E81)-IF(AND(D81&lt;=Informe!$F$12,E81&gt;=Informe!$F$12)=TRUE,MAX(D81,Informe!$F$12),D81)+1,0)),"")</f>
        <v/>
      </c>
      <c r="G81" s="18" t="str">
        <f>IF(D81&lt;&gt;"",IF(G80="",Informe!$D$4,G80),"")</f>
        <v/>
      </c>
      <c r="H81" s="19" t="str">
        <f>IF(D81&lt;&gt;"",ROUND(G81*IF(Informe!$D$6&gt;=DATEVALUE("22/11/2019"),Informe!$D$9,C81/365)*F81,IF(FALSE,-3,2)),"")</f>
        <v/>
      </c>
      <c r="I81" s="19" t="str">
        <f t="shared" si="2"/>
        <v/>
      </c>
    </row>
    <row r="82" spans="1:9" s="3" customFormat="1" ht="13" x14ac:dyDescent="0.3">
      <c r="A82" s="15" t="str">
        <f>IFERROR(IF(IF(AND(ROW(A82)=ROW($A$4),Informe!$D$5&lt;DATEVALUE("28/07/2006")),Informe!$D$5+1,INDEX('Intereses moratorios'!$A$7:$A$246,MATCH(Informe!$D$5,'Intereses moratorios'!$A$7:$A$246,1)+ROW(A82)-ROW($A$4)))=0,"",IF(AND(ROW(A82)=ROW($A$4),Informe!$D$5&lt;DATEVALUE("28/07/2006")),Informe!$D$5+1,INDEX('Intereses moratorios'!$A$7:$A$246,MATCH(Informe!$D$5,'Intereses moratorios'!$A$7:$A$246,1)+ROW(A82)-ROW($A$4)))),"")</f>
        <v/>
      </c>
      <c r="B82" s="15" t="str">
        <f>IFERROR(INDEX('Intereses moratorios'!$B$7:$B$246,MATCH(A82,'Intereses moratorios'!$A$7:$A$246,0)),"")</f>
        <v/>
      </c>
      <c r="C82" s="16" t="str">
        <f>IF(A82="","",IFERROR(IF(Informe!$D$6&gt;=DATEVALUE("22/11/2019"),Informe!$D$8,INDEX('Intereses moratorios'!$D$7:$D$246,MATCH(A82,'Intereses moratorios'!$A$7:$A$246,0))),""))</f>
        <v/>
      </c>
      <c r="D82" s="15" t="str">
        <f>IF(AND(B82&gt;Informe!$D$5,A82&lt;=Informe!$D$6),IF(D81="",Informe!$D$5+1,A82),"")</f>
        <v/>
      </c>
      <c r="E82" s="15" t="str">
        <f>IF(D82&lt;&gt;"",IF(E83="",MIN(Informe!$D$6,B82),B82),"")</f>
        <v/>
      </c>
      <c r="F82" s="17" t="str">
        <f>IF(D82&lt;&gt;"",IF(Informe!$F$11="",E82-D82+1,IF(AND(D82&gt;DATE(YEAR(Informe!$F$11)+2,MONTH(Informe!$F$11),DAY(Informe!$F$11)),OR(E82&lt;Informe!$F$12,Informe!$F$12=""))=FALSE,IF(AND(D82&lt;=DATE(YEAR(Informe!$F$11)+2,MONTH(Informe!$F$11),DAY(Informe!$F$11)),E82&gt;=DATE(YEAR(Informe!$F$11)+2,MONTH(Informe!$F$11),DAY(Informe!$F$11)))=TRUE,MIN(E82,DATE(YEAR(Informe!$F$11)+2,MONTH(Informe!$F$11),DAY(Informe!$F$11))),E82)-IF(AND(D82&lt;=Informe!$F$12,E82&gt;=Informe!$F$12)=TRUE,MAX(D82,Informe!$F$12),D82)+1,0)),"")</f>
        <v/>
      </c>
      <c r="G82" s="18" t="str">
        <f>IF(D82&lt;&gt;"",IF(G81="",Informe!$D$4,G81),"")</f>
        <v/>
      </c>
      <c r="H82" s="19" t="str">
        <f>IF(D82&lt;&gt;"",ROUND(G82*IF(Informe!$D$6&gt;=DATEVALUE("22/11/2019"),Informe!$D$9,C82/365)*F82,IF(FALSE,-3,2)),"")</f>
        <v/>
      </c>
      <c r="I82" s="19" t="str">
        <f t="shared" si="2"/>
        <v/>
      </c>
    </row>
    <row r="83" spans="1:9" s="3" customFormat="1" ht="13" x14ac:dyDescent="0.3">
      <c r="A83" s="15" t="str">
        <f>IFERROR(IF(IF(AND(ROW(A83)=ROW($A$4),Informe!$D$5&lt;DATEVALUE("28/07/2006")),Informe!$D$5+1,INDEX('Intereses moratorios'!$A$7:$A$246,MATCH(Informe!$D$5,'Intereses moratorios'!$A$7:$A$246,1)+ROW(A83)-ROW($A$4)))=0,"",IF(AND(ROW(A83)=ROW($A$4),Informe!$D$5&lt;DATEVALUE("28/07/2006")),Informe!$D$5+1,INDEX('Intereses moratorios'!$A$7:$A$246,MATCH(Informe!$D$5,'Intereses moratorios'!$A$7:$A$246,1)+ROW(A83)-ROW($A$4)))),"")</f>
        <v/>
      </c>
      <c r="B83" s="15" t="str">
        <f>IFERROR(INDEX('Intereses moratorios'!$B$7:$B$246,MATCH(A83,'Intereses moratorios'!$A$7:$A$246,0)),"")</f>
        <v/>
      </c>
      <c r="C83" s="16" t="str">
        <f>IF(A83="","",IFERROR(IF(Informe!$D$6&gt;=DATEVALUE("22/11/2019"),Informe!$D$8,INDEX('Intereses moratorios'!$D$7:$D$246,MATCH(A83,'Intereses moratorios'!$A$7:$A$246,0))),""))</f>
        <v/>
      </c>
      <c r="D83" s="15" t="str">
        <f>IF(AND(B83&gt;Informe!$D$5,A83&lt;=Informe!$D$6),IF(D82="",Informe!$D$5+1,A83),"")</f>
        <v/>
      </c>
      <c r="E83" s="15" t="str">
        <f>IF(D83&lt;&gt;"",IF(E84="",MIN(Informe!$D$6,B83),B83),"")</f>
        <v/>
      </c>
      <c r="F83" s="17" t="str">
        <f>IF(D83&lt;&gt;"",IF(Informe!$F$11="",E83-D83+1,IF(AND(D83&gt;DATE(YEAR(Informe!$F$11)+2,MONTH(Informe!$F$11),DAY(Informe!$F$11)),OR(E83&lt;Informe!$F$12,Informe!$F$12=""))=FALSE,IF(AND(D83&lt;=DATE(YEAR(Informe!$F$11)+2,MONTH(Informe!$F$11),DAY(Informe!$F$11)),E83&gt;=DATE(YEAR(Informe!$F$11)+2,MONTH(Informe!$F$11),DAY(Informe!$F$11)))=TRUE,MIN(E83,DATE(YEAR(Informe!$F$11)+2,MONTH(Informe!$F$11),DAY(Informe!$F$11))),E83)-IF(AND(D83&lt;=Informe!$F$12,E83&gt;=Informe!$F$12)=TRUE,MAX(D83,Informe!$F$12),D83)+1,0)),"")</f>
        <v/>
      </c>
      <c r="G83" s="18" t="str">
        <f>IF(D83&lt;&gt;"",IF(G82="",Informe!$D$4,G82),"")</f>
        <v/>
      </c>
      <c r="H83" s="19" t="str">
        <f>IF(D83&lt;&gt;"",ROUND(G83*IF(Informe!$D$6&gt;=DATEVALUE("22/11/2019"),Informe!$D$9,C83/365)*F83,IF(FALSE,-3,2)),"")</f>
        <v/>
      </c>
      <c r="I83" s="19" t="str">
        <f t="shared" si="2"/>
        <v/>
      </c>
    </row>
    <row r="84" spans="1:9" s="3" customFormat="1" ht="13" x14ac:dyDescent="0.3">
      <c r="A84" s="15" t="str">
        <f>IFERROR(IF(IF(AND(ROW(A84)=ROW($A$4),Informe!$D$5&lt;DATEVALUE("28/07/2006")),Informe!$D$5+1,INDEX('Intereses moratorios'!$A$7:$A$246,MATCH(Informe!$D$5,'Intereses moratorios'!$A$7:$A$246,1)+ROW(A84)-ROW($A$4)))=0,"",IF(AND(ROW(A84)=ROW($A$4),Informe!$D$5&lt;DATEVALUE("28/07/2006")),Informe!$D$5+1,INDEX('Intereses moratorios'!$A$7:$A$246,MATCH(Informe!$D$5,'Intereses moratorios'!$A$7:$A$246,1)+ROW(A84)-ROW($A$4)))),"")</f>
        <v/>
      </c>
      <c r="B84" s="15" t="str">
        <f>IFERROR(INDEX('Intereses moratorios'!$B$7:$B$246,MATCH(A84,'Intereses moratorios'!$A$7:$A$246,0)),"")</f>
        <v/>
      </c>
      <c r="C84" s="16" t="str">
        <f>IF(A84="","",IFERROR(IF(Informe!$D$6&gt;=DATEVALUE("22/11/2019"),Informe!$D$8,INDEX('Intereses moratorios'!$D$7:$D$246,MATCH(A84,'Intereses moratorios'!$A$7:$A$246,0))),""))</f>
        <v/>
      </c>
      <c r="D84" s="15" t="str">
        <f>IF(AND(B84&gt;Informe!$D$5,A84&lt;=Informe!$D$6),IF(D83="",Informe!$D$5+1,A84),"")</f>
        <v/>
      </c>
      <c r="E84" s="15" t="str">
        <f>IF(D84&lt;&gt;"",IF(E85="",MIN(Informe!$D$6,B84),B84),"")</f>
        <v/>
      </c>
      <c r="F84" s="17" t="str">
        <f>IF(D84&lt;&gt;"",IF(Informe!$F$11="",E84-D84+1,IF(AND(D84&gt;DATE(YEAR(Informe!$F$11)+2,MONTH(Informe!$F$11),DAY(Informe!$F$11)),OR(E84&lt;Informe!$F$12,Informe!$F$12=""))=FALSE,IF(AND(D84&lt;=DATE(YEAR(Informe!$F$11)+2,MONTH(Informe!$F$11),DAY(Informe!$F$11)),E84&gt;=DATE(YEAR(Informe!$F$11)+2,MONTH(Informe!$F$11),DAY(Informe!$F$11)))=TRUE,MIN(E84,DATE(YEAR(Informe!$F$11)+2,MONTH(Informe!$F$11),DAY(Informe!$F$11))),E84)-IF(AND(D84&lt;=Informe!$F$12,E84&gt;=Informe!$F$12)=TRUE,MAX(D84,Informe!$F$12),D84)+1,0)),"")</f>
        <v/>
      </c>
      <c r="G84" s="18" t="str">
        <f>IF(D84&lt;&gt;"",IF(G83="",Informe!$D$4,G83),"")</f>
        <v/>
      </c>
      <c r="H84" s="19" t="str">
        <f>IF(D84&lt;&gt;"",ROUND(G84*IF(Informe!$D$6&gt;=DATEVALUE("22/11/2019"),Informe!$D$9,C84/365)*F84,IF(FALSE,-3,2)),"")</f>
        <v/>
      </c>
      <c r="I84" s="19" t="str">
        <f t="shared" si="2"/>
        <v/>
      </c>
    </row>
    <row r="85" spans="1:9" s="3" customFormat="1" ht="13" x14ac:dyDescent="0.3">
      <c r="A85" s="15" t="str">
        <f>IFERROR(IF(IF(AND(ROW(A85)=ROW($A$4),Informe!$D$5&lt;DATEVALUE("28/07/2006")),Informe!$D$5+1,INDEX('Intereses moratorios'!$A$7:$A$246,MATCH(Informe!$D$5,'Intereses moratorios'!$A$7:$A$246,1)+ROW(A85)-ROW($A$4)))=0,"",IF(AND(ROW(A85)=ROW($A$4),Informe!$D$5&lt;DATEVALUE("28/07/2006")),Informe!$D$5+1,INDEX('Intereses moratorios'!$A$7:$A$246,MATCH(Informe!$D$5,'Intereses moratorios'!$A$7:$A$246,1)+ROW(A85)-ROW($A$4)))),"")</f>
        <v/>
      </c>
      <c r="B85" s="15" t="str">
        <f>IFERROR(INDEX('Intereses moratorios'!$B$7:$B$246,MATCH(A85,'Intereses moratorios'!$A$7:$A$246,0)),"")</f>
        <v/>
      </c>
      <c r="C85" s="16" t="str">
        <f>IF(A85="","",IFERROR(IF(Informe!$D$6&gt;=DATEVALUE("22/11/2019"),Informe!$D$8,INDEX('Intereses moratorios'!$D$7:$D$246,MATCH(A85,'Intereses moratorios'!$A$7:$A$246,0))),""))</f>
        <v/>
      </c>
      <c r="D85" s="15" t="str">
        <f>IF(AND(B85&gt;Informe!$D$5,A85&lt;=Informe!$D$6),IF(D84="",Informe!$D$5+1,A85),"")</f>
        <v/>
      </c>
      <c r="E85" s="15" t="str">
        <f>IF(D85&lt;&gt;"",IF(E86="",MIN(Informe!$D$6,B85),B85),"")</f>
        <v/>
      </c>
      <c r="F85" s="17" t="str">
        <f>IF(D85&lt;&gt;"",IF(Informe!$F$11="",E85-D85+1,IF(AND(D85&gt;DATE(YEAR(Informe!$F$11)+2,MONTH(Informe!$F$11),DAY(Informe!$F$11)),OR(E85&lt;Informe!$F$12,Informe!$F$12=""))=FALSE,IF(AND(D85&lt;=DATE(YEAR(Informe!$F$11)+2,MONTH(Informe!$F$11),DAY(Informe!$F$11)),E85&gt;=DATE(YEAR(Informe!$F$11)+2,MONTH(Informe!$F$11),DAY(Informe!$F$11)))=TRUE,MIN(E85,DATE(YEAR(Informe!$F$11)+2,MONTH(Informe!$F$11),DAY(Informe!$F$11))),E85)-IF(AND(D85&lt;=Informe!$F$12,E85&gt;=Informe!$F$12)=TRUE,MAX(D85,Informe!$F$12),D85)+1,0)),"")</f>
        <v/>
      </c>
      <c r="G85" s="18" t="str">
        <f>IF(D85&lt;&gt;"",IF(G84="",Informe!$D$4,G84),"")</f>
        <v/>
      </c>
      <c r="H85" s="19" t="str">
        <f>IF(D85&lt;&gt;"",ROUND(G85*IF(Informe!$D$6&gt;=DATEVALUE("22/11/2019"),Informe!$D$9,C85/365)*F85,IF(FALSE,-3,2)),"")</f>
        <v/>
      </c>
      <c r="I85" s="19" t="str">
        <f t="shared" si="2"/>
        <v/>
      </c>
    </row>
    <row r="86" spans="1:9" s="3" customFormat="1" ht="13" x14ac:dyDescent="0.3">
      <c r="A86" s="15" t="str">
        <f>IFERROR(IF(IF(AND(ROW(A86)=ROW($A$4),Informe!$D$5&lt;DATEVALUE("28/07/2006")),Informe!$D$5+1,INDEX('Intereses moratorios'!$A$7:$A$246,MATCH(Informe!$D$5,'Intereses moratorios'!$A$7:$A$246,1)+ROW(A86)-ROW($A$4)))=0,"",IF(AND(ROW(A86)=ROW($A$4),Informe!$D$5&lt;DATEVALUE("28/07/2006")),Informe!$D$5+1,INDEX('Intereses moratorios'!$A$7:$A$246,MATCH(Informe!$D$5,'Intereses moratorios'!$A$7:$A$246,1)+ROW(A86)-ROW($A$4)))),"")</f>
        <v/>
      </c>
      <c r="B86" s="15" t="str">
        <f>IFERROR(INDEX('Intereses moratorios'!$B$7:$B$246,MATCH(A86,'Intereses moratorios'!$A$7:$A$246,0)),"")</f>
        <v/>
      </c>
      <c r="C86" s="16" t="str">
        <f>IF(A86="","",IFERROR(IF(Informe!$D$6&gt;=DATEVALUE("22/11/2019"),Informe!$D$8,INDEX('Intereses moratorios'!$D$7:$D$246,MATCH(A86,'Intereses moratorios'!$A$7:$A$246,0))),""))</f>
        <v/>
      </c>
      <c r="D86" s="15" t="str">
        <f>IF(AND(B86&gt;Informe!$D$5,A86&lt;=Informe!$D$6),IF(D85="",Informe!$D$5+1,A86),"")</f>
        <v/>
      </c>
      <c r="E86" s="15" t="str">
        <f>IF(D86&lt;&gt;"",IF(E87="",MIN(Informe!$D$6,B86),B86),"")</f>
        <v/>
      </c>
      <c r="F86" s="17" t="str">
        <f>IF(D86&lt;&gt;"",IF(Informe!$F$11="",E86-D86+1,IF(AND(D86&gt;DATE(YEAR(Informe!$F$11)+2,MONTH(Informe!$F$11),DAY(Informe!$F$11)),OR(E86&lt;Informe!$F$12,Informe!$F$12=""))=FALSE,IF(AND(D86&lt;=DATE(YEAR(Informe!$F$11)+2,MONTH(Informe!$F$11),DAY(Informe!$F$11)),E86&gt;=DATE(YEAR(Informe!$F$11)+2,MONTH(Informe!$F$11),DAY(Informe!$F$11)))=TRUE,MIN(E86,DATE(YEAR(Informe!$F$11)+2,MONTH(Informe!$F$11),DAY(Informe!$F$11))),E86)-IF(AND(D86&lt;=Informe!$F$12,E86&gt;=Informe!$F$12)=TRUE,MAX(D86,Informe!$F$12),D86)+1,0)),"")</f>
        <v/>
      </c>
      <c r="G86" s="18" t="str">
        <f>IF(D86&lt;&gt;"",IF(G85="",Informe!$D$4,G85),"")</f>
        <v/>
      </c>
      <c r="H86" s="19" t="str">
        <f>IF(D86&lt;&gt;"",ROUND(G86*IF(Informe!$D$6&gt;=DATEVALUE("22/11/2019"),Informe!$D$9,C86/365)*F86,IF(FALSE,-3,2)),"")</f>
        <v/>
      </c>
      <c r="I86" s="19" t="str">
        <f t="shared" si="2"/>
        <v/>
      </c>
    </row>
    <row r="87" spans="1:9" s="3" customFormat="1" ht="13" x14ac:dyDescent="0.3">
      <c r="A87" s="15" t="str">
        <f>IFERROR(IF(IF(AND(ROW(A87)=ROW($A$4),Informe!$D$5&lt;DATEVALUE("28/07/2006")),Informe!$D$5+1,INDEX('Intereses moratorios'!$A$7:$A$246,MATCH(Informe!$D$5,'Intereses moratorios'!$A$7:$A$246,1)+ROW(A87)-ROW($A$4)))=0,"",IF(AND(ROW(A87)=ROW($A$4),Informe!$D$5&lt;DATEVALUE("28/07/2006")),Informe!$D$5+1,INDEX('Intereses moratorios'!$A$7:$A$246,MATCH(Informe!$D$5,'Intereses moratorios'!$A$7:$A$246,1)+ROW(A87)-ROW($A$4)))),"")</f>
        <v/>
      </c>
      <c r="B87" s="15" t="str">
        <f>IFERROR(INDEX('Intereses moratorios'!$B$7:$B$246,MATCH(A87,'Intereses moratorios'!$A$7:$A$246,0)),"")</f>
        <v/>
      </c>
      <c r="C87" s="16" t="str">
        <f>IF(A87="","",IFERROR(IF(Informe!$D$6&gt;=DATEVALUE("22/11/2019"),Informe!$D$8,INDEX('Intereses moratorios'!$D$7:$D$246,MATCH(A87,'Intereses moratorios'!$A$7:$A$246,0))),""))</f>
        <v/>
      </c>
      <c r="D87" s="15" t="str">
        <f>IF(AND(B87&gt;Informe!$D$5,A87&lt;=Informe!$D$6),IF(D86="",Informe!$D$5+1,A87),"")</f>
        <v/>
      </c>
      <c r="E87" s="15" t="str">
        <f>IF(D87&lt;&gt;"",IF(E88="",MIN(Informe!$D$6,B87),B87),"")</f>
        <v/>
      </c>
      <c r="F87" s="17" t="str">
        <f>IF(D87&lt;&gt;"",IF(Informe!$F$11="",E87-D87+1,IF(AND(D87&gt;DATE(YEAR(Informe!$F$11)+2,MONTH(Informe!$F$11),DAY(Informe!$F$11)),OR(E87&lt;Informe!$F$12,Informe!$F$12=""))=FALSE,IF(AND(D87&lt;=DATE(YEAR(Informe!$F$11)+2,MONTH(Informe!$F$11),DAY(Informe!$F$11)),E87&gt;=DATE(YEAR(Informe!$F$11)+2,MONTH(Informe!$F$11),DAY(Informe!$F$11)))=TRUE,MIN(E87,DATE(YEAR(Informe!$F$11)+2,MONTH(Informe!$F$11),DAY(Informe!$F$11))),E87)-IF(AND(D87&lt;=Informe!$F$12,E87&gt;=Informe!$F$12)=TRUE,MAX(D87,Informe!$F$12),D87)+1,0)),"")</f>
        <v/>
      </c>
      <c r="G87" s="18" t="str">
        <f>IF(D87&lt;&gt;"",IF(G86="",Informe!$D$4,G86),"")</f>
        <v/>
      </c>
      <c r="H87" s="19" t="str">
        <f>IF(D87&lt;&gt;"",ROUND(G87*IF(Informe!$D$6&gt;=DATEVALUE("22/11/2019"),Informe!$D$9,C87/365)*F87,IF(FALSE,-3,2)),"")</f>
        <v/>
      </c>
      <c r="I87" s="19" t="str">
        <f t="shared" si="2"/>
        <v/>
      </c>
    </row>
    <row r="88" spans="1:9" s="3" customFormat="1" ht="13" x14ac:dyDescent="0.3">
      <c r="A88" s="15" t="str">
        <f>IFERROR(IF(IF(AND(ROW(A88)=ROW($A$4),Informe!$D$5&lt;DATEVALUE("28/07/2006")),Informe!$D$5+1,INDEX('Intereses moratorios'!$A$7:$A$246,MATCH(Informe!$D$5,'Intereses moratorios'!$A$7:$A$246,1)+ROW(A88)-ROW($A$4)))=0,"",IF(AND(ROW(A88)=ROW($A$4),Informe!$D$5&lt;DATEVALUE("28/07/2006")),Informe!$D$5+1,INDEX('Intereses moratorios'!$A$7:$A$246,MATCH(Informe!$D$5,'Intereses moratorios'!$A$7:$A$246,1)+ROW(A88)-ROW($A$4)))),"")</f>
        <v/>
      </c>
      <c r="B88" s="15" t="str">
        <f>IFERROR(INDEX('Intereses moratorios'!$B$7:$B$246,MATCH(A88,'Intereses moratorios'!$A$7:$A$246,0)),"")</f>
        <v/>
      </c>
      <c r="C88" s="16" t="str">
        <f>IF(A88="","",IFERROR(IF(Informe!$D$6&gt;=DATEVALUE("22/11/2019"),Informe!$D$8,INDEX('Intereses moratorios'!$D$7:$D$246,MATCH(A88,'Intereses moratorios'!$A$7:$A$246,0))),""))</f>
        <v/>
      </c>
      <c r="D88" s="15" t="str">
        <f>IF(AND(B88&gt;Informe!$D$5,A88&lt;=Informe!$D$6),IF(D87="",Informe!$D$5+1,A88),"")</f>
        <v/>
      </c>
      <c r="E88" s="15" t="str">
        <f>IF(D88&lt;&gt;"",IF(E89="",MIN(Informe!$D$6,B88),B88),"")</f>
        <v/>
      </c>
      <c r="F88" s="17" t="str">
        <f>IF(D88&lt;&gt;"",IF(Informe!$F$11="",E88-D88+1,IF(AND(D88&gt;DATE(YEAR(Informe!$F$11)+2,MONTH(Informe!$F$11),DAY(Informe!$F$11)),OR(E88&lt;Informe!$F$12,Informe!$F$12=""))=FALSE,IF(AND(D88&lt;=DATE(YEAR(Informe!$F$11)+2,MONTH(Informe!$F$11),DAY(Informe!$F$11)),E88&gt;=DATE(YEAR(Informe!$F$11)+2,MONTH(Informe!$F$11),DAY(Informe!$F$11)))=TRUE,MIN(E88,DATE(YEAR(Informe!$F$11)+2,MONTH(Informe!$F$11),DAY(Informe!$F$11))),E88)-IF(AND(D88&lt;=Informe!$F$12,E88&gt;=Informe!$F$12)=TRUE,MAX(D88,Informe!$F$12),D88)+1,0)),"")</f>
        <v/>
      </c>
      <c r="G88" s="18" t="str">
        <f>IF(D88&lt;&gt;"",IF(G87="",Informe!$D$4,G87),"")</f>
        <v/>
      </c>
      <c r="H88" s="19" t="str">
        <f>IF(D88&lt;&gt;"",ROUND(G88*IF(Informe!$D$6&gt;=DATEVALUE("22/11/2019"),Informe!$D$9,C88/365)*F88,IF(FALSE,-3,2)),"")</f>
        <v/>
      </c>
      <c r="I88" s="19" t="str">
        <f t="shared" si="2"/>
        <v/>
      </c>
    </row>
    <row r="89" spans="1:9" s="3" customFormat="1" ht="13" x14ac:dyDescent="0.3">
      <c r="A89" s="15" t="str">
        <f>IFERROR(IF(IF(AND(ROW(A89)=ROW($A$4),Informe!$D$5&lt;DATEVALUE("28/07/2006")),Informe!$D$5+1,INDEX('Intereses moratorios'!$A$7:$A$246,MATCH(Informe!$D$5,'Intereses moratorios'!$A$7:$A$246,1)+ROW(A89)-ROW($A$4)))=0,"",IF(AND(ROW(A89)=ROW($A$4),Informe!$D$5&lt;DATEVALUE("28/07/2006")),Informe!$D$5+1,INDEX('Intereses moratorios'!$A$7:$A$246,MATCH(Informe!$D$5,'Intereses moratorios'!$A$7:$A$246,1)+ROW(A89)-ROW($A$4)))),"")</f>
        <v/>
      </c>
      <c r="B89" s="15" t="str">
        <f>IFERROR(INDEX('Intereses moratorios'!$B$7:$B$246,MATCH(A89,'Intereses moratorios'!$A$7:$A$246,0)),"")</f>
        <v/>
      </c>
      <c r="C89" s="16" t="str">
        <f>IF(A89="","",IFERROR(IF(Informe!$D$6&gt;=DATEVALUE("22/11/2019"),Informe!$D$8,INDEX('Intereses moratorios'!$D$7:$D$246,MATCH(A89,'Intereses moratorios'!$A$7:$A$246,0))),""))</f>
        <v/>
      </c>
      <c r="D89" s="15" t="str">
        <f>IF(AND(B89&gt;Informe!$D$5,A89&lt;=Informe!$D$6),IF(D88="",Informe!$D$5+1,A89),"")</f>
        <v/>
      </c>
      <c r="E89" s="15" t="str">
        <f>IF(D89&lt;&gt;"",IF(E90="",MIN(Informe!$D$6,B89),B89),"")</f>
        <v/>
      </c>
      <c r="F89" s="17" t="str">
        <f>IF(D89&lt;&gt;"",IF(Informe!$F$11="",E89-D89+1,IF(AND(D89&gt;DATE(YEAR(Informe!$F$11)+2,MONTH(Informe!$F$11),DAY(Informe!$F$11)),OR(E89&lt;Informe!$F$12,Informe!$F$12=""))=FALSE,IF(AND(D89&lt;=DATE(YEAR(Informe!$F$11)+2,MONTH(Informe!$F$11),DAY(Informe!$F$11)),E89&gt;=DATE(YEAR(Informe!$F$11)+2,MONTH(Informe!$F$11),DAY(Informe!$F$11)))=TRUE,MIN(E89,DATE(YEAR(Informe!$F$11)+2,MONTH(Informe!$F$11),DAY(Informe!$F$11))),E89)-IF(AND(D89&lt;=Informe!$F$12,E89&gt;=Informe!$F$12)=TRUE,MAX(D89,Informe!$F$12),D89)+1,0)),"")</f>
        <v/>
      </c>
      <c r="G89" s="18" t="str">
        <f>IF(D89&lt;&gt;"",IF(G88="",Informe!$D$4,G88),"")</f>
        <v/>
      </c>
      <c r="H89" s="19" t="str">
        <f>IF(D89&lt;&gt;"",ROUND(G89*IF(Informe!$D$6&gt;=DATEVALUE("22/11/2019"),Informe!$D$9,C89/365)*F89,IF(FALSE,-3,2)),"")</f>
        <v/>
      </c>
      <c r="I89" s="19" t="str">
        <f t="shared" si="2"/>
        <v/>
      </c>
    </row>
    <row r="90" spans="1:9" s="3" customFormat="1" ht="13" x14ac:dyDescent="0.3">
      <c r="A90" s="15" t="str">
        <f>IFERROR(IF(IF(AND(ROW(A90)=ROW($A$4),Informe!$D$5&lt;DATEVALUE("28/07/2006")),Informe!$D$5+1,INDEX('Intereses moratorios'!$A$7:$A$246,MATCH(Informe!$D$5,'Intereses moratorios'!$A$7:$A$246,1)+ROW(A90)-ROW($A$4)))=0,"",IF(AND(ROW(A90)=ROW($A$4),Informe!$D$5&lt;DATEVALUE("28/07/2006")),Informe!$D$5+1,INDEX('Intereses moratorios'!$A$7:$A$246,MATCH(Informe!$D$5,'Intereses moratorios'!$A$7:$A$246,1)+ROW(A90)-ROW($A$4)))),"")</f>
        <v/>
      </c>
      <c r="B90" s="15" t="str">
        <f>IFERROR(INDEX('Intereses moratorios'!$B$7:$B$246,MATCH(A90,'Intereses moratorios'!$A$7:$A$246,0)),"")</f>
        <v/>
      </c>
      <c r="C90" s="16" t="str">
        <f>IF(A90="","",IFERROR(IF(Informe!$D$6&gt;=DATEVALUE("22/11/2019"),Informe!$D$8,INDEX('Intereses moratorios'!$D$7:$D$246,MATCH(A90,'Intereses moratorios'!$A$7:$A$246,0))),""))</f>
        <v/>
      </c>
      <c r="D90" s="15" t="str">
        <f>IF(AND(B90&gt;Informe!$D$5,A90&lt;=Informe!$D$6),IF(D89="",Informe!$D$5+1,A90),"")</f>
        <v/>
      </c>
      <c r="E90" s="15" t="str">
        <f>IF(D90&lt;&gt;"",IF(E91="",MIN(Informe!$D$6,B90),B90),"")</f>
        <v/>
      </c>
      <c r="F90" s="17" t="str">
        <f>IF(D90&lt;&gt;"",IF(Informe!$F$11="",E90-D90+1,IF(AND(D90&gt;DATE(YEAR(Informe!$F$11)+2,MONTH(Informe!$F$11),DAY(Informe!$F$11)),OR(E90&lt;Informe!$F$12,Informe!$F$12=""))=FALSE,IF(AND(D90&lt;=DATE(YEAR(Informe!$F$11)+2,MONTH(Informe!$F$11),DAY(Informe!$F$11)),E90&gt;=DATE(YEAR(Informe!$F$11)+2,MONTH(Informe!$F$11),DAY(Informe!$F$11)))=TRUE,MIN(E90,DATE(YEAR(Informe!$F$11)+2,MONTH(Informe!$F$11),DAY(Informe!$F$11))),E90)-IF(AND(D90&lt;=Informe!$F$12,E90&gt;=Informe!$F$12)=TRUE,MAX(D90,Informe!$F$12),D90)+1,0)),"")</f>
        <v/>
      </c>
      <c r="G90" s="18" t="str">
        <f>IF(D90&lt;&gt;"",IF(G89="",Informe!$D$4,G89),"")</f>
        <v/>
      </c>
      <c r="H90" s="19" t="str">
        <f>IF(D90&lt;&gt;"",ROUND(G90*IF(Informe!$D$6&gt;=DATEVALUE("22/11/2019"),Informe!$D$9,C90/365)*F90,IF(FALSE,-3,2)),"")</f>
        <v/>
      </c>
      <c r="I90" s="19" t="str">
        <f t="shared" si="2"/>
        <v/>
      </c>
    </row>
    <row r="91" spans="1:9" s="3" customFormat="1" ht="13" x14ac:dyDescent="0.3">
      <c r="A91" s="15" t="str">
        <f>IFERROR(IF(IF(AND(ROW(A91)=ROW($A$4),Informe!$D$5&lt;DATEVALUE("28/07/2006")),Informe!$D$5+1,INDEX('Intereses moratorios'!$A$7:$A$246,MATCH(Informe!$D$5,'Intereses moratorios'!$A$7:$A$246,1)+ROW(A91)-ROW($A$4)))=0,"",IF(AND(ROW(A91)=ROW($A$4),Informe!$D$5&lt;DATEVALUE("28/07/2006")),Informe!$D$5+1,INDEX('Intereses moratorios'!$A$7:$A$246,MATCH(Informe!$D$5,'Intereses moratorios'!$A$7:$A$246,1)+ROW(A91)-ROW($A$4)))),"")</f>
        <v/>
      </c>
      <c r="B91" s="15" t="str">
        <f>IFERROR(INDEX('Intereses moratorios'!$B$7:$B$246,MATCH(A91,'Intereses moratorios'!$A$7:$A$246,0)),"")</f>
        <v/>
      </c>
      <c r="C91" s="16" t="str">
        <f>IF(A91="","",IFERROR(IF(Informe!$D$6&gt;=DATEVALUE("22/11/2019"),Informe!$D$8,INDEX('Intereses moratorios'!$D$7:$D$246,MATCH(A91,'Intereses moratorios'!$A$7:$A$246,0))),""))</f>
        <v/>
      </c>
      <c r="D91" s="15" t="str">
        <f>IF(AND(B91&gt;Informe!$D$5,A91&lt;=Informe!$D$6),IF(D90="",Informe!$D$5+1,A91),"")</f>
        <v/>
      </c>
      <c r="E91" s="15" t="str">
        <f>IF(D91&lt;&gt;"",IF(E92="",MIN(Informe!$D$6,B91),B91),"")</f>
        <v/>
      </c>
      <c r="F91" s="17" t="str">
        <f>IF(D91&lt;&gt;"",IF(Informe!$F$11="",E91-D91+1,IF(AND(D91&gt;DATE(YEAR(Informe!$F$11)+2,MONTH(Informe!$F$11),DAY(Informe!$F$11)),OR(E91&lt;Informe!$F$12,Informe!$F$12=""))=FALSE,IF(AND(D91&lt;=DATE(YEAR(Informe!$F$11)+2,MONTH(Informe!$F$11),DAY(Informe!$F$11)),E91&gt;=DATE(YEAR(Informe!$F$11)+2,MONTH(Informe!$F$11),DAY(Informe!$F$11)))=TRUE,MIN(E91,DATE(YEAR(Informe!$F$11)+2,MONTH(Informe!$F$11),DAY(Informe!$F$11))),E91)-IF(AND(D91&lt;=Informe!$F$12,E91&gt;=Informe!$F$12)=TRUE,MAX(D91,Informe!$F$12),D91)+1,0)),"")</f>
        <v/>
      </c>
      <c r="G91" s="18" t="str">
        <f>IF(D91&lt;&gt;"",IF(G90="",Informe!$D$4,G90),"")</f>
        <v/>
      </c>
      <c r="H91" s="19" t="str">
        <f>IF(D91&lt;&gt;"",ROUND(G91*IF(Informe!$D$6&gt;=DATEVALUE("22/11/2019"),Informe!$D$9,C91/365)*F91,IF(FALSE,-3,2)),"")</f>
        <v/>
      </c>
      <c r="I91" s="19" t="str">
        <f t="shared" si="2"/>
        <v/>
      </c>
    </row>
    <row r="92" spans="1:9" s="3" customFormat="1" ht="13" x14ac:dyDescent="0.3">
      <c r="A92" s="15" t="str">
        <f>IFERROR(IF(IF(AND(ROW(A92)=ROW($A$4),Informe!$D$5&lt;DATEVALUE("28/07/2006")),Informe!$D$5+1,INDEX('Intereses moratorios'!$A$7:$A$246,MATCH(Informe!$D$5,'Intereses moratorios'!$A$7:$A$246,1)+ROW(A92)-ROW($A$4)))=0,"",IF(AND(ROW(A92)=ROW($A$4),Informe!$D$5&lt;DATEVALUE("28/07/2006")),Informe!$D$5+1,INDEX('Intereses moratorios'!$A$7:$A$246,MATCH(Informe!$D$5,'Intereses moratorios'!$A$7:$A$246,1)+ROW(A92)-ROW($A$4)))),"")</f>
        <v/>
      </c>
      <c r="B92" s="15" t="str">
        <f>IFERROR(INDEX('Intereses moratorios'!$B$7:$B$246,MATCH(A92,'Intereses moratorios'!$A$7:$A$246,0)),"")</f>
        <v/>
      </c>
      <c r="C92" s="16" t="str">
        <f>IF(A92="","",IFERROR(IF(Informe!$D$6&gt;=DATEVALUE("22/11/2019"),Informe!$D$8,INDEX('Intereses moratorios'!$D$7:$D$246,MATCH(A92,'Intereses moratorios'!$A$7:$A$246,0))),""))</f>
        <v/>
      </c>
      <c r="D92" s="15" t="str">
        <f>IF(AND(B92&gt;Informe!$D$5,A92&lt;=Informe!$D$6),IF(D91="",Informe!$D$5+1,A92),"")</f>
        <v/>
      </c>
      <c r="E92" s="15" t="str">
        <f>IF(D92&lt;&gt;"",IF(E93="",MIN(Informe!$D$6,B92),B92),"")</f>
        <v/>
      </c>
      <c r="F92" s="17" t="str">
        <f>IF(D92&lt;&gt;"",IF(Informe!$F$11="",E92-D92+1,IF(AND(D92&gt;DATE(YEAR(Informe!$F$11)+2,MONTH(Informe!$F$11),DAY(Informe!$F$11)),OR(E92&lt;Informe!$F$12,Informe!$F$12=""))=FALSE,IF(AND(D92&lt;=DATE(YEAR(Informe!$F$11)+2,MONTH(Informe!$F$11),DAY(Informe!$F$11)),E92&gt;=DATE(YEAR(Informe!$F$11)+2,MONTH(Informe!$F$11),DAY(Informe!$F$11)))=TRUE,MIN(E92,DATE(YEAR(Informe!$F$11)+2,MONTH(Informe!$F$11),DAY(Informe!$F$11))),E92)-IF(AND(D92&lt;=Informe!$F$12,E92&gt;=Informe!$F$12)=TRUE,MAX(D92,Informe!$F$12),D92)+1,0)),"")</f>
        <v/>
      </c>
      <c r="G92" s="18" t="str">
        <f>IF(D92&lt;&gt;"",IF(G91="",Informe!$D$4,G91),"")</f>
        <v/>
      </c>
      <c r="H92" s="19" t="str">
        <f>IF(D92&lt;&gt;"",ROUND(G92*IF(Informe!$D$6&gt;=DATEVALUE("22/11/2019"),Informe!$D$9,C92/365)*F92,IF(FALSE,-3,2)),"")</f>
        <v/>
      </c>
      <c r="I92" s="19" t="str">
        <f t="shared" si="2"/>
        <v/>
      </c>
    </row>
    <row r="93" spans="1:9" s="3" customFormat="1" ht="13" x14ac:dyDescent="0.3">
      <c r="A93" s="15" t="str">
        <f>IFERROR(IF(IF(AND(ROW(A93)=ROW($A$4),Informe!$D$5&lt;DATEVALUE("28/07/2006")),Informe!$D$5+1,INDEX('Intereses moratorios'!$A$7:$A$246,MATCH(Informe!$D$5,'Intereses moratorios'!$A$7:$A$246,1)+ROW(A93)-ROW($A$4)))=0,"",IF(AND(ROW(A93)=ROW($A$4),Informe!$D$5&lt;DATEVALUE("28/07/2006")),Informe!$D$5+1,INDEX('Intereses moratorios'!$A$7:$A$246,MATCH(Informe!$D$5,'Intereses moratorios'!$A$7:$A$246,1)+ROW(A93)-ROW($A$4)))),"")</f>
        <v/>
      </c>
      <c r="B93" s="15" t="str">
        <f>IFERROR(INDEX('Intereses moratorios'!$B$7:$B$246,MATCH(A93,'Intereses moratorios'!$A$7:$A$246,0)),"")</f>
        <v/>
      </c>
      <c r="C93" s="16" t="str">
        <f>IF(A93="","",IFERROR(IF(Informe!$D$6&gt;=DATEVALUE("22/11/2019"),Informe!$D$8,INDEX('Intereses moratorios'!$D$7:$D$246,MATCH(A93,'Intereses moratorios'!$A$7:$A$246,0))),""))</f>
        <v/>
      </c>
      <c r="D93" s="15" t="str">
        <f>IF(AND(B93&gt;Informe!$D$5,A93&lt;=Informe!$D$6),IF(D92="",Informe!$D$5+1,A93),"")</f>
        <v/>
      </c>
      <c r="E93" s="15" t="str">
        <f>IF(D93&lt;&gt;"",IF(E94="",MIN(Informe!$D$6,B93),B93),"")</f>
        <v/>
      </c>
      <c r="F93" s="17" t="str">
        <f>IF(D93&lt;&gt;"",IF(Informe!$F$11="",E93-D93+1,IF(AND(D93&gt;DATE(YEAR(Informe!$F$11)+2,MONTH(Informe!$F$11),DAY(Informe!$F$11)),OR(E93&lt;Informe!$F$12,Informe!$F$12=""))=FALSE,IF(AND(D93&lt;=DATE(YEAR(Informe!$F$11)+2,MONTH(Informe!$F$11),DAY(Informe!$F$11)),E93&gt;=DATE(YEAR(Informe!$F$11)+2,MONTH(Informe!$F$11),DAY(Informe!$F$11)))=TRUE,MIN(E93,DATE(YEAR(Informe!$F$11)+2,MONTH(Informe!$F$11),DAY(Informe!$F$11))),E93)-IF(AND(D93&lt;=Informe!$F$12,E93&gt;=Informe!$F$12)=TRUE,MAX(D93,Informe!$F$12),D93)+1,0)),"")</f>
        <v/>
      </c>
      <c r="G93" s="18" t="str">
        <f>IF(D93&lt;&gt;"",IF(G92="",Informe!$D$4,G92),"")</f>
        <v/>
      </c>
      <c r="H93" s="19" t="str">
        <f>IF(D93&lt;&gt;"",ROUND(G93*IF(Informe!$D$6&gt;=DATEVALUE("22/11/2019"),Informe!$D$9,C93/365)*F93,IF(FALSE,-3,2)),"")</f>
        <v/>
      </c>
      <c r="I93" s="19" t="str">
        <f t="shared" si="2"/>
        <v/>
      </c>
    </row>
    <row r="94" spans="1:9" s="3" customFormat="1" ht="13" x14ac:dyDescent="0.3">
      <c r="A94" s="15" t="str">
        <f>IFERROR(IF(IF(AND(ROW(A94)=ROW($A$4),Informe!$D$5&lt;DATEVALUE("28/07/2006")),Informe!$D$5+1,INDEX('Intereses moratorios'!$A$7:$A$246,MATCH(Informe!$D$5,'Intereses moratorios'!$A$7:$A$246,1)+ROW(A94)-ROW($A$4)))=0,"",IF(AND(ROW(A94)=ROW($A$4),Informe!$D$5&lt;DATEVALUE("28/07/2006")),Informe!$D$5+1,INDEX('Intereses moratorios'!$A$7:$A$246,MATCH(Informe!$D$5,'Intereses moratorios'!$A$7:$A$246,1)+ROW(A94)-ROW($A$4)))),"")</f>
        <v/>
      </c>
      <c r="B94" s="15" t="str">
        <f>IFERROR(INDEX('Intereses moratorios'!$B$7:$B$246,MATCH(A94,'Intereses moratorios'!$A$7:$A$246,0)),"")</f>
        <v/>
      </c>
      <c r="C94" s="16" t="str">
        <f>IF(A94="","",IFERROR(IF(Informe!$D$6&gt;=DATEVALUE("22/11/2019"),Informe!$D$8,INDEX('Intereses moratorios'!$D$7:$D$246,MATCH(A94,'Intereses moratorios'!$A$7:$A$246,0))),""))</f>
        <v/>
      </c>
      <c r="D94" s="15" t="str">
        <f>IF(AND(B94&gt;Informe!$D$5,A94&lt;=Informe!$D$6),IF(D93="",Informe!$D$5+1,A94),"")</f>
        <v/>
      </c>
      <c r="E94" s="15" t="str">
        <f>IF(D94&lt;&gt;"",IF(E95="",MIN(Informe!$D$6,B94),B94),"")</f>
        <v/>
      </c>
      <c r="F94" s="17" t="str">
        <f>IF(D94&lt;&gt;"",IF(Informe!$F$11="",E94-D94+1,IF(AND(D94&gt;DATE(YEAR(Informe!$F$11)+2,MONTH(Informe!$F$11),DAY(Informe!$F$11)),OR(E94&lt;Informe!$F$12,Informe!$F$12=""))=FALSE,IF(AND(D94&lt;=DATE(YEAR(Informe!$F$11)+2,MONTH(Informe!$F$11),DAY(Informe!$F$11)),E94&gt;=DATE(YEAR(Informe!$F$11)+2,MONTH(Informe!$F$11),DAY(Informe!$F$11)))=TRUE,MIN(E94,DATE(YEAR(Informe!$F$11)+2,MONTH(Informe!$F$11),DAY(Informe!$F$11))),E94)-IF(AND(D94&lt;=Informe!$F$12,E94&gt;=Informe!$F$12)=TRUE,MAX(D94,Informe!$F$12),D94)+1,0)),"")</f>
        <v/>
      </c>
      <c r="G94" s="18" t="str">
        <f>IF(D94&lt;&gt;"",IF(G93="",Informe!$D$4,G93),"")</f>
        <v/>
      </c>
      <c r="H94" s="19" t="str">
        <f>IF(D94&lt;&gt;"",ROUND(G94*IF(Informe!$D$6&gt;=DATEVALUE("22/11/2019"),Informe!$D$9,C94/365)*F94,IF(FALSE,-3,2)),"")</f>
        <v/>
      </c>
      <c r="I94" s="19" t="str">
        <f t="shared" si="2"/>
        <v/>
      </c>
    </row>
    <row r="95" spans="1:9" s="3" customFormat="1" ht="13" x14ac:dyDescent="0.3">
      <c r="A95" s="15" t="str">
        <f>IFERROR(IF(IF(AND(ROW(A95)=ROW($A$4),Informe!$D$5&lt;DATEVALUE("28/07/2006")),Informe!$D$5+1,INDEX('Intereses moratorios'!$A$7:$A$246,MATCH(Informe!$D$5,'Intereses moratorios'!$A$7:$A$246,1)+ROW(A95)-ROW($A$4)))=0,"",IF(AND(ROW(A95)=ROW($A$4),Informe!$D$5&lt;DATEVALUE("28/07/2006")),Informe!$D$5+1,INDEX('Intereses moratorios'!$A$7:$A$246,MATCH(Informe!$D$5,'Intereses moratorios'!$A$7:$A$246,1)+ROW(A95)-ROW($A$4)))),"")</f>
        <v/>
      </c>
      <c r="B95" s="15" t="str">
        <f>IFERROR(INDEX('Intereses moratorios'!$B$7:$B$246,MATCH(A95,'Intereses moratorios'!$A$7:$A$246,0)),"")</f>
        <v/>
      </c>
      <c r="C95" s="16" t="str">
        <f>IF(A95="","",IFERROR(IF(Informe!$D$6&gt;=DATEVALUE("22/11/2019"),Informe!$D$8,INDEX('Intereses moratorios'!$D$7:$D$246,MATCH(A95,'Intereses moratorios'!$A$7:$A$246,0))),""))</f>
        <v/>
      </c>
      <c r="D95" s="15" t="str">
        <f>IF(AND(B95&gt;Informe!$D$5,A95&lt;=Informe!$D$6),IF(D94="",Informe!$D$5+1,A95),"")</f>
        <v/>
      </c>
      <c r="E95" s="15" t="str">
        <f>IF(D95&lt;&gt;"",IF(E96="",MIN(Informe!$D$6,B95),B95),"")</f>
        <v/>
      </c>
      <c r="F95" s="17" t="str">
        <f>IF(D95&lt;&gt;"",IF(Informe!$F$11="",E95-D95+1,IF(AND(D95&gt;DATE(YEAR(Informe!$F$11)+2,MONTH(Informe!$F$11),DAY(Informe!$F$11)),OR(E95&lt;Informe!$F$12,Informe!$F$12=""))=FALSE,IF(AND(D95&lt;=DATE(YEAR(Informe!$F$11)+2,MONTH(Informe!$F$11),DAY(Informe!$F$11)),E95&gt;=DATE(YEAR(Informe!$F$11)+2,MONTH(Informe!$F$11),DAY(Informe!$F$11)))=TRUE,MIN(E95,DATE(YEAR(Informe!$F$11)+2,MONTH(Informe!$F$11),DAY(Informe!$F$11))),E95)-IF(AND(D95&lt;=Informe!$F$12,E95&gt;=Informe!$F$12)=TRUE,MAX(D95,Informe!$F$12),D95)+1,0)),"")</f>
        <v/>
      </c>
      <c r="G95" s="18" t="str">
        <f>IF(D95&lt;&gt;"",IF(G94="",Informe!$D$4,G94),"")</f>
        <v/>
      </c>
      <c r="H95" s="19" t="str">
        <f>IF(D95&lt;&gt;"",ROUND(G95*IF(Informe!$D$6&gt;=DATEVALUE("22/11/2019"),Informe!$D$9,C95/365)*F95,IF(FALSE,-3,2)),"")</f>
        <v/>
      </c>
      <c r="I95" s="19" t="str">
        <f t="shared" si="2"/>
        <v/>
      </c>
    </row>
    <row r="96" spans="1:9" s="3" customFormat="1" ht="13" x14ac:dyDescent="0.3">
      <c r="A96" s="15" t="str">
        <f>IFERROR(IF(IF(AND(ROW(A96)=ROW($A$4),Informe!$D$5&lt;DATEVALUE("28/07/2006")),Informe!$D$5+1,INDEX('Intereses moratorios'!$A$7:$A$246,MATCH(Informe!$D$5,'Intereses moratorios'!$A$7:$A$246,1)+ROW(A96)-ROW($A$4)))=0,"",IF(AND(ROW(A96)=ROW($A$4),Informe!$D$5&lt;DATEVALUE("28/07/2006")),Informe!$D$5+1,INDEX('Intereses moratorios'!$A$7:$A$246,MATCH(Informe!$D$5,'Intereses moratorios'!$A$7:$A$246,1)+ROW(A96)-ROW($A$4)))),"")</f>
        <v/>
      </c>
      <c r="B96" s="15" t="str">
        <f>IFERROR(INDEX('Intereses moratorios'!$B$7:$B$246,MATCH(A96,'Intereses moratorios'!$A$7:$A$246,0)),"")</f>
        <v/>
      </c>
      <c r="C96" s="16" t="str">
        <f>IF(A96="","",IFERROR(IF(Informe!$D$6&gt;=DATEVALUE("22/11/2019"),Informe!$D$8,INDEX('Intereses moratorios'!$D$7:$D$246,MATCH(A96,'Intereses moratorios'!$A$7:$A$246,0))),""))</f>
        <v/>
      </c>
      <c r="D96" s="15" t="str">
        <f>IF(AND(B96&gt;Informe!$D$5,A96&lt;=Informe!$D$6),IF(D95="",Informe!$D$5+1,A96),"")</f>
        <v/>
      </c>
      <c r="E96" s="15" t="str">
        <f>IF(D96&lt;&gt;"",IF(E97="",MIN(Informe!$D$6,B96),B96),"")</f>
        <v/>
      </c>
      <c r="F96" s="17" t="str">
        <f>IF(D96&lt;&gt;"",IF(Informe!$F$11="",E96-D96+1,IF(AND(D96&gt;DATE(YEAR(Informe!$F$11)+2,MONTH(Informe!$F$11),DAY(Informe!$F$11)),OR(E96&lt;Informe!$F$12,Informe!$F$12=""))=FALSE,IF(AND(D96&lt;=DATE(YEAR(Informe!$F$11)+2,MONTH(Informe!$F$11),DAY(Informe!$F$11)),E96&gt;=DATE(YEAR(Informe!$F$11)+2,MONTH(Informe!$F$11),DAY(Informe!$F$11)))=TRUE,MIN(E96,DATE(YEAR(Informe!$F$11)+2,MONTH(Informe!$F$11),DAY(Informe!$F$11))),E96)-IF(AND(D96&lt;=Informe!$F$12,E96&gt;=Informe!$F$12)=TRUE,MAX(D96,Informe!$F$12),D96)+1,0)),"")</f>
        <v/>
      </c>
      <c r="G96" s="18" t="str">
        <f>IF(D96&lt;&gt;"",IF(G95="",Informe!$D$4,G95),"")</f>
        <v/>
      </c>
      <c r="H96" s="19" t="str">
        <f>IF(D96&lt;&gt;"",ROUND(G96*IF(Informe!$D$6&gt;=DATEVALUE("22/11/2019"),Informe!$D$9,C96/365)*F96,IF(FALSE,-3,2)),"")</f>
        <v/>
      </c>
      <c r="I96" s="19" t="str">
        <f t="shared" si="2"/>
        <v/>
      </c>
    </row>
    <row r="97" spans="1:9" s="3" customFormat="1" ht="13" x14ac:dyDescent="0.3">
      <c r="A97" s="15" t="str">
        <f>IFERROR(IF(IF(AND(ROW(A97)=ROW($A$4),Informe!$D$5&lt;DATEVALUE("28/07/2006")),Informe!$D$5+1,INDEX('Intereses moratorios'!$A$7:$A$246,MATCH(Informe!$D$5,'Intereses moratorios'!$A$7:$A$246,1)+ROW(A97)-ROW($A$4)))=0,"",IF(AND(ROW(A97)=ROW($A$4),Informe!$D$5&lt;DATEVALUE("28/07/2006")),Informe!$D$5+1,INDEX('Intereses moratorios'!$A$7:$A$246,MATCH(Informe!$D$5,'Intereses moratorios'!$A$7:$A$246,1)+ROW(A97)-ROW($A$4)))),"")</f>
        <v/>
      </c>
      <c r="B97" s="15" t="str">
        <f>IFERROR(INDEX('Intereses moratorios'!$B$7:$B$246,MATCH(A97,'Intereses moratorios'!$A$7:$A$246,0)),"")</f>
        <v/>
      </c>
      <c r="C97" s="16" t="str">
        <f>IF(A97="","",IFERROR(IF(Informe!$D$6&gt;=DATEVALUE("22/11/2019"),Informe!$D$8,INDEX('Intereses moratorios'!$D$7:$D$246,MATCH(A97,'Intereses moratorios'!$A$7:$A$246,0))),""))</f>
        <v/>
      </c>
      <c r="D97" s="15" t="str">
        <f>IF(AND(B97&gt;Informe!$D$5,A97&lt;=Informe!$D$6),IF(D96="",Informe!$D$5+1,A97),"")</f>
        <v/>
      </c>
      <c r="E97" s="15" t="str">
        <f>IF(D97&lt;&gt;"",IF(E98="",MIN(Informe!$D$6,B97),B97),"")</f>
        <v/>
      </c>
      <c r="F97" s="17" t="str">
        <f>IF(D97&lt;&gt;"",IF(Informe!$F$11="",E97-D97+1,IF(AND(D97&gt;DATE(YEAR(Informe!$F$11)+2,MONTH(Informe!$F$11),DAY(Informe!$F$11)),OR(E97&lt;Informe!$F$12,Informe!$F$12=""))=FALSE,IF(AND(D97&lt;=DATE(YEAR(Informe!$F$11)+2,MONTH(Informe!$F$11),DAY(Informe!$F$11)),E97&gt;=DATE(YEAR(Informe!$F$11)+2,MONTH(Informe!$F$11),DAY(Informe!$F$11)))=TRUE,MIN(E97,DATE(YEAR(Informe!$F$11)+2,MONTH(Informe!$F$11),DAY(Informe!$F$11))),E97)-IF(AND(D97&lt;=Informe!$F$12,E97&gt;=Informe!$F$12)=TRUE,MAX(D97,Informe!$F$12),D97)+1,0)),"")</f>
        <v/>
      </c>
      <c r="G97" s="18" t="str">
        <f>IF(D97&lt;&gt;"",IF(G96="",Informe!$D$4,G96),"")</f>
        <v/>
      </c>
      <c r="H97" s="19" t="str">
        <f>IF(D97&lt;&gt;"",ROUND(G97*IF(Informe!$D$6&gt;=DATEVALUE("22/11/2019"),Informe!$D$9,C97/365)*F97,IF(FALSE,-3,2)),"")</f>
        <v/>
      </c>
      <c r="I97" s="19" t="str">
        <f t="shared" si="2"/>
        <v/>
      </c>
    </row>
    <row r="98" spans="1:9" s="3" customFormat="1" ht="13" x14ac:dyDescent="0.3">
      <c r="A98" s="15" t="str">
        <f>IFERROR(IF(IF(AND(ROW(A98)=ROW($A$4),Informe!$D$5&lt;DATEVALUE("28/07/2006")),Informe!$D$5+1,INDEX('Intereses moratorios'!$A$7:$A$246,MATCH(Informe!$D$5,'Intereses moratorios'!$A$7:$A$246,1)+ROW(A98)-ROW($A$4)))=0,"",IF(AND(ROW(A98)=ROW($A$4),Informe!$D$5&lt;DATEVALUE("28/07/2006")),Informe!$D$5+1,INDEX('Intereses moratorios'!$A$7:$A$246,MATCH(Informe!$D$5,'Intereses moratorios'!$A$7:$A$246,1)+ROW(A98)-ROW($A$4)))),"")</f>
        <v/>
      </c>
      <c r="B98" s="15" t="str">
        <f>IFERROR(INDEX('Intereses moratorios'!$B$7:$B$246,MATCH(A98,'Intereses moratorios'!$A$7:$A$246,0)),"")</f>
        <v/>
      </c>
      <c r="C98" s="16" t="str">
        <f>IF(A98="","",IFERROR(IF(Informe!$D$6&gt;=DATEVALUE("22/11/2019"),Informe!$D$8,INDEX('Intereses moratorios'!$D$7:$D$246,MATCH(A98,'Intereses moratorios'!$A$7:$A$246,0))),""))</f>
        <v/>
      </c>
      <c r="D98" s="15" t="str">
        <f>IF(AND(B98&gt;Informe!$D$5,A98&lt;=Informe!$D$6),IF(D97="",Informe!$D$5+1,A98),"")</f>
        <v/>
      </c>
      <c r="E98" s="15" t="str">
        <f>IF(D98&lt;&gt;"",IF(E99="",MIN(Informe!$D$6,B98),B98),"")</f>
        <v/>
      </c>
      <c r="F98" s="17" t="str">
        <f>IF(D98&lt;&gt;"",IF(Informe!$F$11="",E98-D98+1,IF(AND(D98&gt;DATE(YEAR(Informe!$F$11)+2,MONTH(Informe!$F$11),DAY(Informe!$F$11)),OR(E98&lt;Informe!$F$12,Informe!$F$12=""))=FALSE,IF(AND(D98&lt;=DATE(YEAR(Informe!$F$11)+2,MONTH(Informe!$F$11),DAY(Informe!$F$11)),E98&gt;=DATE(YEAR(Informe!$F$11)+2,MONTH(Informe!$F$11),DAY(Informe!$F$11)))=TRUE,MIN(E98,DATE(YEAR(Informe!$F$11)+2,MONTH(Informe!$F$11),DAY(Informe!$F$11))),E98)-IF(AND(D98&lt;=Informe!$F$12,E98&gt;=Informe!$F$12)=TRUE,MAX(D98,Informe!$F$12),D98)+1,0)),"")</f>
        <v/>
      </c>
      <c r="G98" s="18" t="str">
        <f>IF(D98&lt;&gt;"",IF(G97="",Informe!$D$4,G97),"")</f>
        <v/>
      </c>
      <c r="H98" s="19" t="str">
        <f>IF(D98&lt;&gt;"",ROUND(G98*IF(Informe!$D$6&gt;=DATEVALUE("22/11/2019"),Informe!$D$9,C98/365)*F98,IF(FALSE,-3,2)),"")</f>
        <v/>
      </c>
      <c r="I98" s="19" t="str">
        <f t="shared" si="2"/>
        <v/>
      </c>
    </row>
    <row r="99" spans="1:9" s="3" customFormat="1" ht="13" x14ac:dyDescent="0.3">
      <c r="A99" s="15" t="str">
        <f>IFERROR(IF(IF(AND(ROW(A99)=ROW($A$4),Informe!$D$5&lt;DATEVALUE("28/07/2006")),Informe!$D$5+1,INDEX('Intereses moratorios'!$A$7:$A$246,MATCH(Informe!$D$5,'Intereses moratorios'!$A$7:$A$246,1)+ROW(A99)-ROW($A$4)))=0,"",IF(AND(ROW(A99)=ROW($A$4),Informe!$D$5&lt;DATEVALUE("28/07/2006")),Informe!$D$5+1,INDEX('Intereses moratorios'!$A$7:$A$246,MATCH(Informe!$D$5,'Intereses moratorios'!$A$7:$A$246,1)+ROW(A99)-ROW($A$4)))),"")</f>
        <v/>
      </c>
      <c r="B99" s="15" t="str">
        <f>IFERROR(INDEX('Intereses moratorios'!$B$7:$B$246,MATCH(A99,'Intereses moratorios'!$A$7:$A$246,0)),"")</f>
        <v/>
      </c>
      <c r="C99" s="16" t="str">
        <f>IF(A99="","",IFERROR(IF(Informe!$D$6&gt;=DATEVALUE("22/11/2019"),Informe!$D$8,INDEX('Intereses moratorios'!$D$7:$D$246,MATCH(A99,'Intereses moratorios'!$A$7:$A$246,0))),""))</f>
        <v/>
      </c>
      <c r="D99" s="15" t="str">
        <f>IF(AND(B99&gt;Informe!$D$5,A99&lt;=Informe!$D$6),IF(D98="",Informe!$D$5+1,A99),"")</f>
        <v/>
      </c>
      <c r="E99" s="15" t="str">
        <f>IF(D99&lt;&gt;"",IF(E100="",MIN(Informe!$D$6,B99),B99),"")</f>
        <v/>
      </c>
      <c r="F99" s="17" t="str">
        <f>IF(D99&lt;&gt;"",IF(Informe!$F$11="",E99-D99+1,IF(AND(D99&gt;DATE(YEAR(Informe!$F$11)+2,MONTH(Informe!$F$11),DAY(Informe!$F$11)),OR(E99&lt;Informe!$F$12,Informe!$F$12=""))=FALSE,IF(AND(D99&lt;=DATE(YEAR(Informe!$F$11)+2,MONTH(Informe!$F$11),DAY(Informe!$F$11)),E99&gt;=DATE(YEAR(Informe!$F$11)+2,MONTH(Informe!$F$11),DAY(Informe!$F$11)))=TRUE,MIN(E99,DATE(YEAR(Informe!$F$11)+2,MONTH(Informe!$F$11),DAY(Informe!$F$11))),E99)-IF(AND(D99&lt;=Informe!$F$12,E99&gt;=Informe!$F$12)=TRUE,MAX(D99,Informe!$F$12),D99)+1,0)),"")</f>
        <v/>
      </c>
      <c r="G99" s="18" t="str">
        <f>IF(D99&lt;&gt;"",IF(G98="",Informe!$D$4,G98),"")</f>
        <v/>
      </c>
      <c r="H99" s="19" t="str">
        <f>IF(D99&lt;&gt;"",ROUND(G99*IF(Informe!$D$6&gt;=DATEVALUE("22/11/2019"),Informe!$D$9,C99/365)*F99,IF(FALSE,-3,2)),"")</f>
        <v/>
      </c>
      <c r="I99" s="19" t="str">
        <f t="shared" si="2"/>
        <v/>
      </c>
    </row>
    <row r="100" spans="1:9" s="3" customFormat="1" ht="13" x14ac:dyDescent="0.3">
      <c r="A100" s="15" t="str">
        <f>IFERROR(IF(IF(AND(ROW(A100)=ROW($A$4),Informe!$D$5&lt;DATEVALUE("28/07/2006")),Informe!$D$5+1,INDEX('Intereses moratorios'!$A$7:$A$246,MATCH(Informe!$D$5,'Intereses moratorios'!$A$7:$A$246,1)+ROW(A100)-ROW($A$4)))=0,"",IF(AND(ROW(A100)=ROW($A$4),Informe!$D$5&lt;DATEVALUE("28/07/2006")),Informe!$D$5+1,INDEX('Intereses moratorios'!$A$7:$A$246,MATCH(Informe!$D$5,'Intereses moratorios'!$A$7:$A$246,1)+ROW(A100)-ROW($A$4)))),"")</f>
        <v/>
      </c>
      <c r="B100" s="15" t="str">
        <f>IFERROR(INDEX('Intereses moratorios'!$B$7:$B$246,MATCH(A100,'Intereses moratorios'!$A$7:$A$246,0)),"")</f>
        <v/>
      </c>
      <c r="C100" s="16" t="str">
        <f>IF(A100="","",IFERROR(IF(Informe!$D$6&gt;=DATEVALUE("22/11/2019"),Informe!$D$8,INDEX('Intereses moratorios'!$D$7:$D$246,MATCH(A100,'Intereses moratorios'!$A$7:$A$246,0))),""))</f>
        <v/>
      </c>
      <c r="D100" s="15" t="str">
        <f>IF(AND(B100&gt;Informe!$D$5,A100&lt;=Informe!$D$6),IF(D99="",Informe!$D$5+1,A100),"")</f>
        <v/>
      </c>
      <c r="E100" s="15" t="str">
        <f>IF(D100&lt;&gt;"",IF(E101="",MIN(Informe!$D$6,B100),B100),"")</f>
        <v/>
      </c>
      <c r="F100" s="17" t="str">
        <f>IF(D100&lt;&gt;"",IF(Informe!$F$11="",E100-D100+1,IF(AND(D100&gt;DATE(YEAR(Informe!$F$11)+2,MONTH(Informe!$F$11),DAY(Informe!$F$11)),OR(E100&lt;Informe!$F$12,Informe!$F$12=""))=FALSE,IF(AND(D100&lt;=DATE(YEAR(Informe!$F$11)+2,MONTH(Informe!$F$11),DAY(Informe!$F$11)),E100&gt;=DATE(YEAR(Informe!$F$11)+2,MONTH(Informe!$F$11),DAY(Informe!$F$11)))=TRUE,MIN(E100,DATE(YEAR(Informe!$F$11)+2,MONTH(Informe!$F$11),DAY(Informe!$F$11))),E100)-IF(AND(D100&lt;=Informe!$F$12,E100&gt;=Informe!$F$12)=TRUE,MAX(D100,Informe!$F$12),D100)+1,0)),"")</f>
        <v/>
      </c>
      <c r="G100" s="18" t="str">
        <f>IF(D100&lt;&gt;"",IF(G99="",Informe!$D$4,G99),"")</f>
        <v/>
      </c>
      <c r="H100" s="19" t="str">
        <f>IF(D100&lt;&gt;"",ROUND(G100*IF(Informe!$D$6&gt;=DATEVALUE("22/11/2019"),Informe!$D$9,C100/365)*F100,IF(FALSE,-3,2)),"")</f>
        <v/>
      </c>
      <c r="I100" s="19" t="str">
        <f t="shared" ref="I100:I110" si="3">IF(D100&lt;&gt;"",IF(I99="",0,I99)+H100,"")</f>
        <v/>
      </c>
    </row>
    <row r="101" spans="1:9" s="3" customFormat="1" ht="13" x14ac:dyDescent="0.3">
      <c r="A101" s="15" t="str">
        <f>IFERROR(IF(IF(AND(ROW(A101)=ROW($A$4),Informe!$D$5&lt;DATEVALUE("28/07/2006")),Informe!$D$5+1,INDEX('Intereses moratorios'!$A$7:$A$246,MATCH(Informe!$D$5,'Intereses moratorios'!$A$7:$A$246,1)+ROW(A101)-ROW($A$4)))=0,"",IF(AND(ROW(A101)=ROW($A$4),Informe!$D$5&lt;DATEVALUE("28/07/2006")),Informe!$D$5+1,INDEX('Intereses moratorios'!$A$7:$A$246,MATCH(Informe!$D$5,'Intereses moratorios'!$A$7:$A$246,1)+ROW(A101)-ROW($A$4)))),"")</f>
        <v/>
      </c>
      <c r="B101" s="15" t="str">
        <f>IFERROR(INDEX('Intereses moratorios'!$B$7:$B$246,MATCH(A101,'Intereses moratorios'!$A$7:$A$246,0)),"")</f>
        <v/>
      </c>
      <c r="C101" s="16" t="str">
        <f>IF(A101="","",IFERROR(IF(Informe!$D$6&gt;=DATEVALUE("22/11/2019"),Informe!$D$8,INDEX('Intereses moratorios'!$D$7:$D$246,MATCH(A101,'Intereses moratorios'!$A$7:$A$246,0))),""))</f>
        <v/>
      </c>
      <c r="D101" s="15" t="str">
        <f>IF(AND(B101&gt;Informe!$D$5,A101&lt;=Informe!$D$6),IF(D100="",Informe!$D$5+1,A101),"")</f>
        <v/>
      </c>
      <c r="E101" s="15" t="str">
        <f>IF(D101&lt;&gt;"",IF(E102="",MIN(Informe!$D$6,B101),B101),"")</f>
        <v/>
      </c>
      <c r="F101" s="17" t="str">
        <f>IF(D101&lt;&gt;"",IF(Informe!$F$11="",E101-D101+1,IF(AND(D101&gt;DATE(YEAR(Informe!$F$11)+2,MONTH(Informe!$F$11),DAY(Informe!$F$11)),OR(E101&lt;Informe!$F$12,Informe!$F$12=""))=FALSE,IF(AND(D101&lt;=DATE(YEAR(Informe!$F$11)+2,MONTH(Informe!$F$11),DAY(Informe!$F$11)),E101&gt;=DATE(YEAR(Informe!$F$11)+2,MONTH(Informe!$F$11),DAY(Informe!$F$11)))=TRUE,MIN(E101,DATE(YEAR(Informe!$F$11)+2,MONTH(Informe!$F$11),DAY(Informe!$F$11))),E101)-IF(AND(D101&lt;=Informe!$F$12,E101&gt;=Informe!$F$12)=TRUE,MAX(D101,Informe!$F$12),D101)+1,0)),"")</f>
        <v/>
      </c>
      <c r="G101" s="18" t="str">
        <f>IF(D101&lt;&gt;"",IF(G100="",Informe!$D$4,G100),"")</f>
        <v/>
      </c>
      <c r="H101" s="19" t="str">
        <f>IF(D101&lt;&gt;"",ROUND(G101*IF(Informe!$D$6&gt;=DATEVALUE("22/11/2019"),Informe!$D$9,C101/365)*F101,IF(FALSE,-3,2)),"")</f>
        <v/>
      </c>
      <c r="I101" s="19" t="str">
        <f t="shared" si="3"/>
        <v/>
      </c>
    </row>
    <row r="102" spans="1:9" s="3" customFormat="1" ht="13" x14ac:dyDescent="0.3">
      <c r="A102" s="15" t="str">
        <f>IFERROR(IF(IF(AND(ROW(A102)=ROW($A$4),Informe!$D$5&lt;DATEVALUE("28/07/2006")),Informe!$D$5+1,INDEX('Intereses moratorios'!$A$7:$A$246,MATCH(Informe!$D$5,'Intereses moratorios'!$A$7:$A$246,1)+ROW(A102)-ROW($A$4)))=0,"",IF(AND(ROW(A102)=ROW($A$4),Informe!$D$5&lt;DATEVALUE("28/07/2006")),Informe!$D$5+1,INDEX('Intereses moratorios'!$A$7:$A$246,MATCH(Informe!$D$5,'Intereses moratorios'!$A$7:$A$246,1)+ROW(A102)-ROW($A$4)))),"")</f>
        <v/>
      </c>
      <c r="B102" s="15" t="str">
        <f>IFERROR(INDEX('Intereses moratorios'!$B$7:$B$246,MATCH(A102,'Intereses moratorios'!$A$7:$A$246,0)),"")</f>
        <v/>
      </c>
      <c r="C102" s="16" t="str">
        <f>IF(A102="","",IFERROR(IF(Informe!$D$6&gt;=DATEVALUE("22/11/2019"),Informe!$D$8,INDEX('Intereses moratorios'!$D$7:$D$246,MATCH(A102,'Intereses moratorios'!$A$7:$A$246,0))),""))</f>
        <v/>
      </c>
      <c r="D102" s="15" t="str">
        <f>IF(AND(B102&gt;Informe!$D$5,A102&lt;=Informe!$D$6),IF(D101="",Informe!$D$5+1,A102),"")</f>
        <v/>
      </c>
      <c r="E102" s="15" t="str">
        <f>IF(D102&lt;&gt;"",IF(E103="",MIN(Informe!$D$6,B102),B102),"")</f>
        <v/>
      </c>
      <c r="F102" s="17" t="str">
        <f>IF(D102&lt;&gt;"",IF(Informe!$F$11="",E102-D102+1,IF(AND(D102&gt;DATE(YEAR(Informe!$F$11)+2,MONTH(Informe!$F$11),DAY(Informe!$F$11)),OR(E102&lt;Informe!$F$12,Informe!$F$12=""))=FALSE,IF(AND(D102&lt;=DATE(YEAR(Informe!$F$11)+2,MONTH(Informe!$F$11),DAY(Informe!$F$11)),E102&gt;=DATE(YEAR(Informe!$F$11)+2,MONTH(Informe!$F$11),DAY(Informe!$F$11)))=TRUE,MIN(E102,DATE(YEAR(Informe!$F$11)+2,MONTH(Informe!$F$11),DAY(Informe!$F$11))),E102)-IF(AND(D102&lt;=Informe!$F$12,E102&gt;=Informe!$F$12)=TRUE,MAX(D102,Informe!$F$12),D102)+1,0)),"")</f>
        <v/>
      </c>
      <c r="G102" s="18" t="str">
        <f>IF(D102&lt;&gt;"",IF(G101="",Informe!$D$4,G101),"")</f>
        <v/>
      </c>
      <c r="H102" s="19" t="str">
        <f>IF(D102&lt;&gt;"",ROUND(G102*IF(Informe!$D$6&gt;=DATEVALUE("22/11/2019"),Informe!$D$9,C102/365)*F102,IF(FALSE,-3,2)),"")</f>
        <v/>
      </c>
      <c r="I102" s="19" t="str">
        <f t="shared" si="3"/>
        <v/>
      </c>
    </row>
    <row r="103" spans="1:9" s="3" customFormat="1" ht="13" x14ac:dyDescent="0.3">
      <c r="A103" s="15" t="str">
        <f>IFERROR(IF(IF(AND(ROW(A103)=ROW($A$4),Informe!$D$5&lt;DATEVALUE("28/07/2006")),Informe!$D$5+1,INDEX('Intereses moratorios'!$A$7:$A$246,MATCH(Informe!$D$5,'Intereses moratorios'!$A$7:$A$246,1)+ROW(A103)-ROW($A$4)))=0,"",IF(AND(ROW(A103)=ROW($A$4),Informe!$D$5&lt;DATEVALUE("28/07/2006")),Informe!$D$5+1,INDEX('Intereses moratorios'!$A$7:$A$246,MATCH(Informe!$D$5,'Intereses moratorios'!$A$7:$A$246,1)+ROW(A103)-ROW($A$4)))),"")</f>
        <v/>
      </c>
      <c r="B103" s="15" t="str">
        <f>IFERROR(INDEX('Intereses moratorios'!$B$7:$B$246,MATCH(A103,'Intereses moratorios'!$A$7:$A$246,0)),"")</f>
        <v/>
      </c>
      <c r="C103" s="16" t="str">
        <f>IF(A103="","",IFERROR(IF(Informe!$D$6&gt;=DATEVALUE("22/11/2019"),Informe!$D$8,INDEX('Intereses moratorios'!$D$7:$D$246,MATCH(A103,'Intereses moratorios'!$A$7:$A$246,0))),""))</f>
        <v/>
      </c>
      <c r="D103" s="15" t="str">
        <f>IF(AND(B103&gt;Informe!$D$5,A103&lt;=Informe!$D$6),IF(D102="",Informe!$D$5+1,A103),"")</f>
        <v/>
      </c>
      <c r="E103" s="15" t="str">
        <f>IF(D103&lt;&gt;"",IF(E104="",MIN(Informe!$D$6,B103),B103),"")</f>
        <v/>
      </c>
      <c r="F103" s="17" t="str">
        <f>IF(D103&lt;&gt;"",IF(Informe!$F$11="",E103-D103+1,IF(AND(D103&gt;DATE(YEAR(Informe!$F$11)+2,MONTH(Informe!$F$11),DAY(Informe!$F$11)),OR(E103&lt;Informe!$F$12,Informe!$F$12=""))=FALSE,IF(AND(D103&lt;=DATE(YEAR(Informe!$F$11)+2,MONTH(Informe!$F$11),DAY(Informe!$F$11)),E103&gt;=DATE(YEAR(Informe!$F$11)+2,MONTH(Informe!$F$11),DAY(Informe!$F$11)))=TRUE,MIN(E103,DATE(YEAR(Informe!$F$11)+2,MONTH(Informe!$F$11),DAY(Informe!$F$11))),E103)-IF(AND(D103&lt;=Informe!$F$12,E103&gt;=Informe!$F$12)=TRUE,MAX(D103,Informe!$F$12),D103)+1,0)),"")</f>
        <v/>
      </c>
      <c r="G103" s="18" t="str">
        <f>IF(D103&lt;&gt;"",IF(G102="",Informe!$D$4,G102),"")</f>
        <v/>
      </c>
      <c r="H103" s="19" t="str">
        <f>IF(D103&lt;&gt;"",ROUND(G103*IF(Informe!$D$6&gt;=DATEVALUE("22/11/2019"),Informe!$D$9,C103/365)*F103,IF(FALSE,-3,2)),"")</f>
        <v/>
      </c>
      <c r="I103" s="19" t="str">
        <f t="shared" si="3"/>
        <v/>
      </c>
    </row>
    <row r="104" spans="1:9" s="3" customFormat="1" ht="13" x14ac:dyDescent="0.3">
      <c r="A104" s="15" t="str">
        <f>IFERROR(IF(IF(AND(ROW(A104)=ROW($A$4),Informe!$D$5&lt;DATEVALUE("28/07/2006")),Informe!$D$5+1,INDEX('Intereses moratorios'!$A$7:$A$246,MATCH(Informe!$D$5,'Intereses moratorios'!$A$7:$A$246,1)+ROW(A104)-ROW($A$4)))=0,"",IF(AND(ROW(A104)=ROW($A$4),Informe!$D$5&lt;DATEVALUE("28/07/2006")),Informe!$D$5+1,INDEX('Intereses moratorios'!$A$7:$A$246,MATCH(Informe!$D$5,'Intereses moratorios'!$A$7:$A$246,1)+ROW(A104)-ROW($A$4)))),"")</f>
        <v/>
      </c>
      <c r="B104" s="15" t="str">
        <f>IFERROR(INDEX('Intereses moratorios'!$B$7:$B$246,MATCH(A104,'Intereses moratorios'!$A$7:$A$246,0)),"")</f>
        <v/>
      </c>
      <c r="C104" s="16" t="str">
        <f>IF(A104="","",IFERROR(IF(Informe!$D$6&gt;=DATEVALUE("22/11/2019"),Informe!$D$8,INDEX('Intereses moratorios'!$D$7:$D$246,MATCH(A104,'Intereses moratorios'!$A$7:$A$246,0))),""))</f>
        <v/>
      </c>
      <c r="D104" s="15" t="str">
        <f>IF(AND(B104&gt;Informe!$D$5,A104&lt;=Informe!$D$6),IF(D103="",Informe!$D$5+1,A104),"")</f>
        <v/>
      </c>
      <c r="E104" s="15" t="str">
        <f>IF(D104&lt;&gt;"",IF(E105="",MIN(Informe!$D$6,B104),B104),"")</f>
        <v/>
      </c>
      <c r="F104" s="17" t="str">
        <f>IF(D104&lt;&gt;"",IF(Informe!$F$11="",E104-D104+1,IF(AND(D104&gt;DATE(YEAR(Informe!$F$11)+2,MONTH(Informe!$F$11),DAY(Informe!$F$11)),OR(E104&lt;Informe!$F$12,Informe!$F$12=""))=FALSE,IF(AND(D104&lt;=DATE(YEAR(Informe!$F$11)+2,MONTH(Informe!$F$11),DAY(Informe!$F$11)),E104&gt;=DATE(YEAR(Informe!$F$11)+2,MONTH(Informe!$F$11),DAY(Informe!$F$11)))=TRUE,MIN(E104,DATE(YEAR(Informe!$F$11)+2,MONTH(Informe!$F$11),DAY(Informe!$F$11))),E104)-IF(AND(D104&lt;=Informe!$F$12,E104&gt;=Informe!$F$12)=TRUE,MAX(D104,Informe!$F$12),D104)+1,0)),"")</f>
        <v/>
      </c>
      <c r="G104" s="18" t="str">
        <f>IF(D104&lt;&gt;"",IF(G103="",Informe!$D$4,G103),"")</f>
        <v/>
      </c>
      <c r="H104" s="19" t="str">
        <f>IF(D104&lt;&gt;"",ROUND(G104*IF(Informe!$D$6&gt;=DATEVALUE("22/11/2019"),Informe!$D$9,C104/365)*F104,IF(FALSE,-3,2)),"")</f>
        <v/>
      </c>
      <c r="I104" s="19" t="str">
        <f t="shared" si="3"/>
        <v/>
      </c>
    </row>
    <row r="105" spans="1:9" s="3" customFormat="1" ht="13" x14ac:dyDescent="0.3">
      <c r="A105" s="15" t="str">
        <f>IFERROR(IF(IF(AND(ROW(A105)=ROW($A$4),Informe!$D$5&lt;DATEVALUE("28/07/2006")),Informe!$D$5+1,INDEX('Intereses moratorios'!$A$7:$A$246,MATCH(Informe!$D$5,'Intereses moratorios'!$A$7:$A$246,1)+ROW(A105)-ROW($A$4)))=0,"",IF(AND(ROW(A105)=ROW($A$4),Informe!$D$5&lt;DATEVALUE("28/07/2006")),Informe!$D$5+1,INDEX('Intereses moratorios'!$A$7:$A$246,MATCH(Informe!$D$5,'Intereses moratorios'!$A$7:$A$246,1)+ROW(A105)-ROW($A$4)))),"")</f>
        <v/>
      </c>
      <c r="B105" s="15" t="str">
        <f>IFERROR(INDEX('Intereses moratorios'!$B$7:$B$246,MATCH(A105,'Intereses moratorios'!$A$7:$A$246,0)),"")</f>
        <v/>
      </c>
      <c r="C105" s="16" t="str">
        <f>IF(A105="","",IFERROR(IF(Informe!$D$6&gt;=DATEVALUE("22/11/2019"),Informe!$D$8,INDEX('Intereses moratorios'!$D$7:$D$246,MATCH(A105,'Intereses moratorios'!$A$7:$A$246,0))),""))</f>
        <v/>
      </c>
      <c r="D105" s="15" t="str">
        <f>IF(AND(B105&gt;Informe!$D$5,A105&lt;=Informe!$D$6),IF(D104="",Informe!$D$5+1,A105),"")</f>
        <v/>
      </c>
      <c r="E105" s="15" t="str">
        <f>IF(D105&lt;&gt;"",IF(E106="",MIN(Informe!$D$6,B105),B105),"")</f>
        <v/>
      </c>
      <c r="F105" s="17" t="str">
        <f>IF(D105&lt;&gt;"",IF(Informe!$F$11="",E105-D105+1,IF(AND(D105&gt;DATE(YEAR(Informe!$F$11)+2,MONTH(Informe!$F$11),DAY(Informe!$F$11)),OR(E105&lt;Informe!$F$12,Informe!$F$12=""))=FALSE,IF(AND(D105&lt;=DATE(YEAR(Informe!$F$11)+2,MONTH(Informe!$F$11),DAY(Informe!$F$11)),E105&gt;=DATE(YEAR(Informe!$F$11)+2,MONTH(Informe!$F$11),DAY(Informe!$F$11)))=TRUE,MIN(E105,DATE(YEAR(Informe!$F$11)+2,MONTH(Informe!$F$11),DAY(Informe!$F$11))),E105)-IF(AND(D105&lt;=Informe!$F$12,E105&gt;=Informe!$F$12)=TRUE,MAX(D105,Informe!$F$12),D105)+1,0)),"")</f>
        <v/>
      </c>
      <c r="G105" s="18" t="str">
        <f>IF(D105&lt;&gt;"",IF(G104="",Informe!$D$4,G104),"")</f>
        <v/>
      </c>
      <c r="H105" s="19" t="str">
        <f>IF(D105&lt;&gt;"",ROUND(G105*IF(Informe!$D$6&gt;=DATEVALUE("22/11/2019"),Informe!$D$9,C105/365)*F105,IF(FALSE,-3,2)),"")</f>
        <v/>
      </c>
      <c r="I105" s="19" t="str">
        <f t="shared" si="3"/>
        <v/>
      </c>
    </row>
    <row r="106" spans="1:9" s="3" customFormat="1" ht="13" x14ac:dyDescent="0.3">
      <c r="A106" s="15" t="str">
        <f>IFERROR(IF(IF(AND(ROW(A106)=ROW($A$4),Informe!$D$5&lt;DATEVALUE("28/07/2006")),Informe!$D$5+1,INDEX('Intereses moratorios'!$A$7:$A$246,MATCH(Informe!$D$5,'Intereses moratorios'!$A$7:$A$246,1)+ROW(A106)-ROW($A$4)))=0,"",IF(AND(ROW(A106)=ROW($A$4),Informe!$D$5&lt;DATEVALUE("28/07/2006")),Informe!$D$5+1,INDEX('Intereses moratorios'!$A$7:$A$246,MATCH(Informe!$D$5,'Intereses moratorios'!$A$7:$A$246,1)+ROW(A106)-ROW($A$4)))),"")</f>
        <v/>
      </c>
      <c r="B106" s="15" t="str">
        <f>IFERROR(INDEX('Intereses moratorios'!$B$7:$B$246,MATCH(A106,'Intereses moratorios'!$A$7:$A$246,0)),"")</f>
        <v/>
      </c>
      <c r="C106" s="16" t="str">
        <f>IF(A106="","",IFERROR(IF(Informe!$D$6&gt;=DATEVALUE("22/11/2019"),Informe!$D$8,INDEX('Intereses moratorios'!$D$7:$D$246,MATCH(A106,'Intereses moratorios'!$A$7:$A$246,0))),""))</f>
        <v/>
      </c>
      <c r="D106" s="15" t="str">
        <f>IF(AND(B106&gt;Informe!$D$5,A106&lt;=Informe!$D$6),IF(D105="",Informe!$D$5+1,A106),"")</f>
        <v/>
      </c>
      <c r="E106" s="15" t="str">
        <f>IF(D106&lt;&gt;"",IF(E107="",MIN(Informe!$D$6,B106),B106),"")</f>
        <v/>
      </c>
      <c r="F106" s="17" t="str">
        <f>IF(D106&lt;&gt;"",IF(Informe!$F$11="",E106-D106+1,IF(AND(D106&gt;DATE(YEAR(Informe!$F$11)+2,MONTH(Informe!$F$11),DAY(Informe!$F$11)),OR(E106&lt;Informe!$F$12,Informe!$F$12=""))=FALSE,IF(AND(D106&lt;=DATE(YEAR(Informe!$F$11)+2,MONTH(Informe!$F$11),DAY(Informe!$F$11)),E106&gt;=DATE(YEAR(Informe!$F$11)+2,MONTH(Informe!$F$11),DAY(Informe!$F$11)))=TRUE,MIN(E106,DATE(YEAR(Informe!$F$11)+2,MONTH(Informe!$F$11),DAY(Informe!$F$11))),E106)-IF(AND(D106&lt;=Informe!$F$12,E106&gt;=Informe!$F$12)=TRUE,MAX(D106,Informe!$F$12),D106)+1,0)),"")</f>
        <v/>
      </c>
      <c r="G106" s="18" t="str">
        <f>IF(D106&lt;&gt;"",IF(G105="",Informe!$D$4,G105),"")</f>
        <v/>
      </c>
      <c r="H106" s="19" t="str">
        <f>IF(D106&lt;&gt;"",ROUND(G106*IF(Informe!$D$6&gt;=DATEVALUE("22/11/2019"),Informe!$D$9,C106/365)*F106,IF(FALSE,-3,2)),"")</f>
        <v/>
      </c>
      <c r="I106" s="19" t="str">
        <f t="shared" si="3"/>
        <v/>
      </c>
    </row>
    <row r="107" spans="1:9" s="3" customFormat="1" ht="13" x14ac:dyDescent="0.3">
      <c r="A107" s="15" t="str">
        <f>IFERROR(IF(IF(AND(ROW(A107)=ROW($A$4),Informe!$D$5&lt;DATEVALUE("28/07/2006")),Informe!$D$5+1,INDEX('Intereses moratorios'!$A$7:$A$246,MATCH(Informe!$D$5,'Intereses moratorios'!$A$7:$A$246,1)+ROW(A107)-ROW($A$4)))=0,"",IF(AND(ROW(A107)=ROW($A$4),Informe!$D$5&lt;DATEVALUE("28/07/2006")),Informe!$D$5+1,INDEX('Intereses moratorios'!$A$7:$A$246,MATCH(Informe!$D$5,'Intereses moratorios'!$A$7:$A$246,1)+ROW(A107)-ROW($A$4)))),"")</f>
        <v/>
      </c>
      <c r="B107" s="15" t="str">
        <f>IFERROR(INDEX('Intereses moratorios'!$B$7:$B$246,MATCH(A107,'Intereses moratorios'!$A$7:$A$246,0)),"")</f>
        <v/>
      </c>
      <c r="C107" s="16" t="str">
        <f>IF(A107="","",IFERROR(IF(Informe!$D$6&gt;=DATEVALUE("22/11/2019"),Informe!$D$8,INDEX('Intereses moratorios'!$D$7:$D$246,MATCH(A107,'Intereses moratorios'!$A$7:$A$246,0))),""))</f>
        <v/>
      </c>
      <c r="D107" s="15" t="str">
        <f>IF(AND(B107&gt;Informe!$D$5,A107&lt;=Informe!$D$6),IF(D106="",Informe!$D$5+1,A107),"")</f>
        <v/>
      </c>
      <c r="E107" s="15" t="str">
        <f>IF(D107&lt;&gt;"",IF(E108="",MIN(Informe!$D$6,B107),B107),"")</f>
        <v/>
      </c>
      <c r="F107" s="17" t="str">
        <f>IF(D107&lt;&gt;"",IF(Informe!$F$11="",E107-D107+1,IF(AND(D107&gt;DATE(YEAR(Informe!$F$11)+2,MONTH(Informe!$F$11),DAY(Informe!$F$11)),OR(E107&lt;Informe!$F$12,Informe!$F$12=""))=FALSE,IF(AND(D107&lt;=DATE(YEAR(Informe!$F$11)+2,MONTH(Informe!$F$11),DAY(Informe!$F$11)),E107&gt;=DATE(YEAR(Informe!$F$11)+2,MONTH(Informe!$F$11),DAY(Informe!$F$11)))=TRUE,MIN(E107,DATE(YEAR(Informe!$F$11)+2,MONTH(Informe!$F$11),DAY(Informe!$F$11))),E107)-IF(AND(D107&lt;=Informe!$F$12,E107&gt;=Informe!$F$12)=TRUE,MAX(D107,Informe!$F$12),D107)+1,0)),"")</f>
        <v/>
      </c>
      <c r="G107" s="18" t="str">
        <f>IF(D107&lt;&gt;"",IF(G106="",Informe!$D$4,G106),"")</f>
        <v/>
      </c>
      <c r="H107" s="19" t="str">
        <f>IF(D107&lt;&gt;"",ROUND(G107*IF(Informe!$D$6&gt;=DATEVALUE("22/11/2019"),Informe!$D$9,C107/365)*F107,IF(FALSE,-3,2)),"")</f>
        <v/>
      </c>
      <c r="I107" s="19" t="str">
        <f t="shared" si="3"/>
        <v/>
      </c>
    </row>
    <row r="108" spans="1:9" s="3" customFormat="1" ht="13" x14ac:dyDescent="0.3">
      <c r="A108" s="15" t="str">
        <f>IFERROR(IF(IF(AND(ROW(A108)=ROW($A$4),Informe!$D$5&lt;DATEVALUE("28/07/2006")),Informe!$D$5+1,INDEX('Intereses moratorios'!$A$7:$A$246,MATCH(Informe!$D$5,'Intereses moratorios'!$A$7:$A$246,1)+ROW(A108)-ROW($A$4)))=0,"",IF(AND(ROW(A108)=ROW($A$4),Informe!$D$5&lt;DATEVALUE("28/07/2006")),Informe!$D$5+1,INDEX('Intereses moratorios'!$A$7:$A$246,MATCH(Informe!$D$5,'Intereses moratorios'!$A$7:$A$246,1)+ROW(A108)-ROW($A$4)))),"")</f>
        <v/>
      </c>
      <c r="B108" s="15" t="str">
        <f>IFERROR(INDEX('Intereses moratorios'!$B$7:$B$246,MATCH(A108,'Intereses moratorios'!$A$7:$A$246,0)),"")</f>
        <v/>
      </c>
      <c r="C108" s="16" t="str">
        <f>IF(A108="","",IFERROR(IF(Informe!$D$6&gt;=DATEVALUE("22/11/2019"),Informe!$D$8,INDEX('Intereses moratorios'!$D$7:$D$246,MATCH(A108,'Intereses moratorios'!$A$7:$A$246,0))),""))</f>
        <v/>
      </c>
      <c r="D108" s="15" t="str">
        <f>IF(AND(B108&gt;Informe!$D$5,A108&lt;=Informe!$D$6),IF(D107="",Informe!$D$5+1,A108),"")</f>
        <v/>
      </c>
      <c r="E108" s="15" t="str">
        <f>IF(D108&lt;&gt;"",IF(E109="",MIN(Informe!$D$6,B108),B108),"")</f>
        <v/>
      </c>
      <c r="F108" s="17" t="str">
        <f>IF(D108&lt;&gt;"",IF(Informe!$F$11="",E108-D108+1,IF(AND(D108&gt;DATE(YEAR(Informe!$F$11)+2,MONTH(Informe!$F$11),DAY(Informe!$F$11)),OR(E108&lt;Informe!$F$12,Informe!$F$12=""))=FALSE,IF(AND(D108&lt;=DATE(YEAR(Informe!$F$11)+2,MONTH(Informe!$F$11),DAY(Informe!$F$11)),E108&gt;=DATE(YEAR(Informe!$F$11)+2,MONTH(Informe!$F$11),DAY(Informe!$F$11)))=TRUE,MIN(E108,DATE(YEAR(Informe!$F$11)+2,MONTH(Informe!$F$11),DAY(Informe!$F$11))),E108)-IF(AND(D108&lt;=Informe!$F$12,E108&gt;=Informe!$F$12)=TRUE,MAX(D108,Informe!$F$12),D108)+1,0)),"")</f>
        <v/>
      </c>
      <c r="G108" s="18" t="str">
        <f>IF(D108&lt;&gt;"",IF(G107="",Informe!$D$4,G107),"")</f>
        <v/>
      </c>
      <c r="H108" s="19" t="str">
        <f>IF(D108&lt;&gt;"",ROUND(G108*IF(Informe!$D$6&gt;=DATEVALUE("22/11/2019"),Informe!$D$9,C108/365)*F108,IF(FALSE,-3,2)),"")</f>
        <v/>
      </c>
      <c r="I108" s="19" t="str">
        <f t="shared" si="3"/>
        <v/>
      </c>
    </row>
    <row r="109" spans="1:9" s="3" customFormat="1" ht="13" x14ac:dyDescent="0.3">
      <c r="A109" s="15" t="str">
        <f>IFERROR(IF(IF(AND(ROW(A109)=ROW($A$4),Informe!$D$5&lt;DATEVALUE("28/07/2006")),Informe!$D$5+1,INDEX('Intereses moratorios'!$A$7:$A$246,MATCH(Informe!$D$5,'Intereses moratorios'!$A$7:$A$246,1)+ROW(A109)-ROW($A$4)))=0,"",IF(AND(ROW(A109)=ROW($A$4),Informe!$D$5&lt;DATEVALUE("28/07/2006")),Informe!$D$5+1,INDEX('Intereses moratorios'!$A$7:$A$246,MATCH(Informe!$D$5,'Intereses moratorios'!$A$7:$A$246,1)+ROW(A109)-ROW($A$4)))),"")</f>
        <v/>
      </c>
      <c r="B109" s="15" t="str">
        <f>IFERROR(INDEX('Intereses moratorios'!$B$7:$B$246,MATCH(A109,'Intereses moratorios'!$A$7:$A$246,0)),"")</f>
        <v/>
      </c>
      <c r="C109" s="16" t="str">
        <f>IF(A109="","",IFERROR(IF(Informe!$D$6&gt;=DATEVALUE("22/11/2019"),Informe!$D$8,INDEX('Intereses moratorios'!$D$7:$D$246,MATCH(A109,'Intereses moratorios'!$A$7:$A$246,0))),""))</f>
        <v/>
      </c>
      <c r="D109" s="15" t="str">
        <f>IF(AND(B109&gt;Informe!$D$5,A109&lt;=Informe!$D$6),IF(D108="",Informe!$D$5+1,A109),"")</f>
        <v/>
      </c>
      <c r="E109" s="15" t="str">
        <f>IF(D109&lt;&gt;"",IF(E110="",MIN(Informe!$D$6,B109),B109),"")</f>
        <v/>
      </c>
      <c r="F109" s="17" t="str">
        <f>IF(D109&lt;&gt;"",IF(Informe!$F$11="",E109-D109+1,IF(AND(D109&gt;DATE(YEAR(Informe!$F$11)+2,MONTH(Informe!$F$11),DAY(Informe!$F$11)),OR(E109&lt;Informe!$F$12,Informe!$F$12=""))=FALSE,IF(AND(D109&lt;=DATE(YEAR(Informe!$F$11)+2,MONTH(Informe!$F$11),DAY(Informe!$F$11)),E109&gt;=DATE(YEAR(Informe!$F$11)+2,MONTH(Informe!$F$11),DAY(Informe!$F$11)))=TRUE,MIN(E109,DATE(YEAR(Informe!$F$11)+2,MONTH(Informe!$F$11),DAY(Informe!$F$11))),E109)-IF(AND(D109&lt;=Informe!$F$12,E109&gt;=Informe!$F$12)=TRUE,MAX(D109,Informe!$F$12),D109)+1,0)),"")</f>
        <v/>
      </c>
      <c r="G109" s="18" t="str">
        <f>IF(D109&lt;&gt;"",IF(G108="",Informe!$D$4,G108),"")</f>
        <v/>
      </c>
      <c r="H109" s="19" t="str">
        <f>IF(D109&lt;&gt;"",ROUND(G109*IF(Informe!$D$6&gt;=DATEVALUE("22/11/2019"),Informe!$D$9,C109/365)*F109,IF(FALSE,-3,2)),"")</f>
        <v/>
      </c>
      <c r="I109" s="19" t="str">
        <f t="shared" si="3"/>
        <v/>
      </c>
    </row>
    <row r="110" spans="1:9" s="3" customFormat="1" ht="13" x14ac:dyDescent="0.3">
      <c r="A110" s="15" t="str">
        <f>IFERROR(IF(IF(AND(ROW(A110)=ROW($A$4),Informe!$D$5&lt;DATEVALUE("28/07/2006")),Informe!$D$5+1,INDEX('Intereses moratorios'!$A$7:$A$246,MATCH(Informe!$D$5,'Intereses moratorios'!$A$7:$A$246,1)+ROW(A110)-ROW($A$4)))=0,"",IF(AND(ROW(A110)=ROW($A$4),Informe!$D$5&lt;DATEVALUE("28/07/2006")),Informe!$D$5+1,INDEX('Intereses moratorios'!$A$7:$A$246,MATCH(Informe!$D$5,'Intereses moratorios'!$A$7:$A$246,1)+ROW(A110)-ROW($A$4)))),"")</f>
        <v/>
      </c>
      <c r="B110" s="15" t="str">
        <f>IFERROR(INDEX('Intereses moratorios'!$B$7:$B$246,MATCH(A110,'Intereses moratorios'!$A$7:$A$246,0)),"")</f>
        <v/>
      </c>
      <c r="C110" s="16" t="str">
        <f>IF(A110="","",IFERROR(IF(Informe!$D$6&gt;=DATEVALUE("22/11/2019"),Informe!$D$8,INDEX('Intereses moratorios'!$D$7:$D$246,MATCH(A110,'Intereses moratorios'!$A$7:$A$246,0))),""))</f>
        <v/>
      </c>
      <c r="D110" s="15" t="str">
        <f>IF(AND(B110&gt;Informe!$D$5,A110&lt;=Informe!$D$6),IF(D109="",Informe!$D$5+1,A110),"")</f>
        <v/>
      </c>
      <c r="E110" s="15" t="str">
        <f>IF(D110&lt;&gt;"",IF(#REF!="",MIN(Informe!$D$6,B110),B110),"")</f>
        <v/>
      </c>
      <c r="F110" s="17" t="str">
        <f>IF(D110&lt;&gt;"",IF(Informe!$F$11="",E110-D110+1,IF(AND(D110&gt;DATE(YEAR(Informe!$F$11)+2,MONTH(Informe!$F$11),DAY(Informe!$F$11)),OR(E110&lt;Informe!$F$12,Informe!$F$12=""))=FALSE,IF(AND(D110&lt;=DATE(YEAR(Informe!$F$11)+2,MONTH(Informe!$F$11),DAY(Informe!$F$11)),E110&gt;=DATE(YEAR(Informe!$F$11)+2,MONTH(Informe!$F$11),DAY(Informe!$F$11)))=TRUE,MIN(E110,DATE(YEAR(Informe!$F$11)+2,MONTH(Informe!$F$11),DAY(Informe!$F$11))),E110)-IF(AND(D110&lt;=Informe!$F$12,E110&gt;=Informe!$F$12)=TRUE,MAX(D110,Informe!$F$12),D110)+1,0)),"")</f>
        <v/>
      </c>
      <c r="G110" s="18" t="str">
        <f>IF(D110&lt;&gt;"",IF(G109="",Informe!$D$4,G109),"")</f>
        <v/>
      </c>
      <c r="H110" s="19" t="str">
        <f>IF(D110&lt;&gt;"",ROUND(G110*IF(Informe!$D$6&gt;=DATEVALUE("22/11/2019"),Informe!$D$9,C110/365)*F110,IF(FALSE,-3,2)),"")</f>
        <v/>
      </c>
      <c r="I110" s="19" t="str">
        <f t="shared" si="3"/>
        <v/>
      </c>
    </row>
    <row r="111" spans="1:9" x14ac:dyDescent="0.35">
      <c r="A111" s="15" t="str">
        <f>IFERROR(IF(IF(AND(ROW(A111)=ROW($A$4),Informe!$D$5&lt;DATEVALUE("28/07/2006")),Informe!$D$5+1,INDEX('Intereses moratorios'!$A$7:$A$246,MATCH(Informe!$D$5,'Intereses moratorios'!$A$7:$A$246,1)+ROW(A111)-ROW($A$4)))=0,"",IF(AND(ROW(A111)=ROW($A$4),Informe!$D$5&lt;DATEVALUE("28/07/2006")),Informe!$D$5+1,INDEX('Intereses moratorios'!$A$7:$A$246,MATCH(Informe!$D$5,'Intereses moratorios'!$A$7:$A$246,1)+ROW(A111)-ROW($A$4)))),"")</f>
        <v/>
      </c>
      <c r="B111" s="15" t="str">
        <f>IFERROR(INDEX('Intereses moratorios'!$B$7:$B$246,MATCH(A111,'Intereses moratorios'!$A$7:$A$246,0)),"")</f>
        <v/>
      </c>
      <c r="C111" s="16" t="str">
        <f>IF(A111="","",IFERROR(IF(Informe!$D$6&gt;=DATEVALUE("22/11/2019"),Informe!$D$8,INDEX('Intereses moratorios'!$D$7:$D$246,MATCH(A111,'Intereses moratorios'!$A$7:$A$246,0))),""))</f>
        <v/>
      </c>
      <c r="D111" s="15" t="str">
        <f>IF(AND(B111&gt;Informe!$D$5,A111&lt;=Informe!$D$6),IF(D110="",Informe!$D$5+1,A111),"")</f>
        <v/>
      </c>
      <c r="E111" s="15" t="str">
        <f>IF(D111&lt;&gt;"",IF(#REF!="",MIN(Informe!$D$6,B111),B111),"")</f>
        <v/>
      </c>
      <c r="F111" s="17" t="str">
        <f>IF(D111&lt;&gt;"",IF(Informe!$F$11="",E111-D111+1,IF(AND(D111&gt;DATE(YEAR(Informe!$F$11)+2,MONTH(Informe!$F$11),DAY(Informe!$F$11)),OR(E111&lt;Informe!$F$12,Informe!$F$12=""))=FALSE,IF(AND(D111&lt;=DATE(YEAR(Informe!$F$11)+2,MONTH(Informe!$F$11),DAY(Informe!$F$11)),E111&gt;=DATE(YEAR(Informe!$F$11)+2,MONTH(Informe!$F$11),DAY(Informe!$F$11)))=TRUE,MIN(E111,DATE(YEAR(Informe!$F$11)+2,MONTH(Informe!$F$11),DAY(Informe!$F$11))),E111)-IF(AND(D111&lt;=Informe!$F$12,E111&gt;=Informe!$F$12)=TRUE,MAX(D111,Informe!$F$12),D111)+1,0)),"")</f>
        <v/>
      </c>
      <c r="G111" s="18" t="str">
        <f>IF(D111&lt;&gt;"",IF(G110="",Informe!$D$4,G110),"")</f>
        <v/>
      </c>
      <c r="H111" s="19" t="str">
        <f>IF(D111&lt;&gt;"",ROUND(G111*IF(Informe!$D$6&gt;=DATEVALUE("22/11/2019"),Informe!$D$9,C111/365)*F111,IF(FALSE,-3,2)),"")</f>
        <v/>
      </c>
      <c r="I111" s="19" t="str">
        <f t="shared" ref="I111:I174" si="4">IF(D111&lt;&gt;"",IF(I110="",0,I110)+H111,"")</f>
        <v/>
      </c>
    </row>
    <row r="112" spans="1:9" x14ac:dyDescent="0.35">
      <c r="A112" s="15" t="str">
        <f>IFERROR(IF(IF(AND(ROW(A112)=ROW($A$4),Informe!$D$5&lt;DATEVALUE("28/07/2006")),Informe!$D$5+1,INDEX('Intereses moratorios'!$A$7:$A$246,MATCH(Informe!$D$5,'Intereses moratorios'!$A$7:$A$246,1)+ROW(A112)-ROW($A$4)))=0,"",IF(AND(ROW(A112)=ROW($A$4),Informe!$D$5&lt;DATEVALUE("28/07/2006")),Informe!$D$5+1,INDEX('Intereses moratorios'!$A$7:$A$246,MATCH(Informe!$D$5,'Intereses moratorios'!$A$7:$A$246,1)+ROW(A112)-ROW($A$4)))),"")</f>
        <v/>
      </c>
      <c r="B112" s="15" t="str">
        <f>IFERROR(INDEX('Intereses moratorios'!$B$7:$B$246,MATCH(A112,'Intereses moratorios'!$A$7:$A$246,0)),"")</f>
        <v/>
      </c>
      <c r="C112" s="16" t="str">
        <f>IF(A112="","",IFERROR(IF(Informe!$D$6&gt;=DATEVALUE("22/11/2019"),Informe!$D$8,INDEX('Intereses moratorios'!$D$7:$D$246,MATCH(A112,'Intereses moratorios'!$A$7:$A$246,0))),""))</f>
        <v/>
      </c>
      <c r="D112" s="15" t="str">
        <f>IF(AND(B112&gt;Informe!$D$5,A112&lt;=Informe!$D$6),IF(D111="",Informe!$D$5+1,A112),"")</f>
        <v/>
      </c>
      <c r="E112" s="15" t="str">
        <f>IF(D112&lt;&gt;"",IF(#REF!="",MIN(Informe!$D$6,B112),B112),"")</f>
        <v/>
      </c>
      <c r="F112" s="17" t="str">
        <f>IF(D112&lt;&gt;"",IF(Informe!$F$11="",E112-D112+1,IF(AND(D112&gt;DATE(YEAR(Informe!$F$11)+2,MONTH(Informe!$F$11),DAY(Informe!$F$11)),OR(E112&lt;Informe!$F$12,Informe!$F$12=""))=FALSE,IF(AND(D112&lt;=DATE(YEAR(Informe!$F$11)+2,MONTH(Informe!$F$11),DAY(Informe!$F$11)),E112&gt;=DATE(YEAR(Informe!$F$11)+2,MONTH(Informe!$F$11),DAY(Informe!$F$11)))=TRUE,MIN(E112,DATE(YEAR(Informe!$F$11)+2,MONTH(Informe!$F$11),DAY(Informe!$F$11))),E112)-IF(AND(D112&lt;=Informe!$F$12,E112&gt;=Informe!$F$12)=TRUE,MAX(D112,Informe!$F$12),D112)+1,0)),"")</f>
        <v/>
      </c>
      <c r="G112" s="18" t="str">
        <f>IF(D112&lt;&gt;"",IF(G111="",Informe!$D$4,G111),"")</f>
        <v/>
      </c>
      <c r="H112" s="19" t="str">
        <f>IF(D112&lt;&gt;"",ROUND(G112*IF(Informe!$D$6&gt;=DATEVALUE("22/11/2019"),Informe!$D$9,C112/365)*F112,IF(FALSE,-3,2)),"")</f>
        <v/>
      </c>
      <c r="I112" s="19" t="str">
        <f t="shared" si="4"/>
        <v/>
      </c>
    </row>
    <row r="113" spans="1:9" x14ac:dyDescent="0.35">
      <c r="A113" s="15" t="str">
        <f>IFERROR(IF(IF(AND(ROW(A113)=ROW($A$4),Informe!$D$5&lt;DATEVALUE("28/07/2006")),Informe!$D$5+1,INDEX('Intereses moratorios'!$A$7:$A$246,MATCH(Informe!$D$5,'Intereses moratorios'!$A$7:$A$246,1)+ROW(A113)-ROW($A$4)))=0,"",IF(AND(ROW(A113)=ROW($A$4),Informe!$D$5&lt;DATEVALUE("28/07/2006")),Informe!$D$5+1,INDEX('Intereses moratorios'!$A$7:$A$246,MATCH(Informe!$D$5,'Intereses moratorios'!$A$7:$A$246,1)+ROW(A113)-ROW($A$4)))),"")</f>
        <v/>
      </c>
      <c r="B113" s="15" t="str">
        <f>IFERROR(INDEX('Intereses moratorios'!$B$7:$B$246,MATCH(A113,'Intereses moratorios'!$A$7:$A$246,0)),"")</f>
        <v/>
      </c>
      <c r="C113" s="16" t="str">
        <f>IF(A113="","",IFERROR(IF(Informe!$D$6&gt;=DATEVALUE("22/11/2019"),Informe!$D$8,INDEX('Intereses moratorios'!$D$7:$D$246,MATCH(A113,'Intereses moratorios'!$A$7:$A$246,0))),""))</f>
        <v/>
      </c>
      <c r="D113" s="15" t="str">
        <f>IF(AND(B113&gt;Informe!$D$5,A113&lt;=Informe!$D$6),IF(D112="",Informe!$D$5+1,A113),"")</f>
        <v/>
      </c>
      <c r="E113" s="15" t="str">
        <f>IF(D113&lt;&gt;"",IF(#REF!="",MIN(Informe!$D$6,B113),B113),"")</f>
        <v/>
      </c>
      <c r="F113" s="17" t="str">
        <f>IF(D113&lt;&gt;"",IF(Informe!$F$11="",E113-D113+1,IF(AND(D113&gt;DATE(YEAR(Informe!$F$11)+2,MONTH(Informe!$F$11),DAY(Informe!$F$11)),OR(E113&lt;Informe!$F$12,Informe!$F$12=""))=FALSE,IF(AND(D113&lt;=DATE(YEAR(Informe!$F$11)+2,MONTH(Informe!$F$11),DAY(Informe!$F$11)),E113&gt;=DATE(YEAR(Informe!$F$11)+2,MONTH(Informe!$F$11),DAY(Informe!$F$11)))=TRUE,MIN(E113,DATE(YEAR(Informe!$F$11)+2,MONTH(Informe!$F$11),DAY(Informe!$F$11))),E113)-IF(AND(D113&lt;=Informe!$F$12,E113&gt;=Informe!$F$12)=TRUE,MAX(D113,Informe!$F$12),D113)+1,0)),"")</f>
        <v/>
      </c>
      <c r="G113" s="18" t="str">
        <f>IF(D113&lt;&gt;"",IF(G112="",Informe!$D$4,G112),"")</f>
        <v/>
      </c>
      <c r="H113" s="19" t="str">
        <f>IF(D113&lt;&gt;"",ROUND(G113*IF(Informe!$D$6&gt;=DATEVALUE("22/11/2019"),Informe!$D$9,C113/365)*F113,IF(FALSE,-3,2)),"")</f>
        <v/>
      </c>
      <c r="I113" s="19" t="str">
        <f t="shared" si="4"/>
        <v/>
      </c>
    </row>
    <row r="114" spans="1:9" x14ac:dyDescent="0.35">
      <c r="A114" s="15" t="str">
        <f>IFERROR(IF(IF(AND(ROW(A114)=ROW($A$4),Informe!$D$5&lt;DATEVALUE("28/07/2006")),Informe!$D$5+1,INDEX('Intereses moratorios'!$A$7:$A$246,MATCH(Informe!$D$5,'Intereses moratorios'!$A$7:$A$246,1)+ROW(A114)-ROW($A$4)))=0,"",IF(AND(ROW(A114)=ROW($A$4),Informe!$D$5&lt;DATEVALUE("28/07/2006")),Informe!$D$5+1,INDEX('Intereses moratorios'!$A$7:$A$246,MATCH(Informe!$D$5,'Intereses moratorios'!$A$7:$A$246,1)+ROW(A114)-ROW($A$4)))),"")</f>
        <v/>
      </c>
      <c r="B114" s="15" t="str">
        <f>IFERROR(INDEX('Intereses moratorios'!$B$7:$B$246,MATCH(A114,'Intereses moratorios'!$A$7:$A$246,0)),"")</f>
        <v/>
      </c>
      <c r="C114" s="16" t="str">
        <f>IF(A114="","",IFERROR(IF(Informe!$D$6&gt;=DATEVALUE("22/11/2019"),Informe!$D$8,INDEX('Intereses moratorios'!$D$7:$D$246,MATCH(A114,'Intereses moratorios'!$A$7:$A$246,0))),""))</f>
        <v/>
      </c>
      <c r="D114" s="15" t="str">
        <f>IF(AND(B114&gt;Informe!$D$5,A114&lt;=Informe!$D$6),IF(D113="",Informe!$D$5+1,A114),"")</f>
        <v/>
      </c>
      <c r="E114" s="15" t="str">
        <f>IF(D114&lt;&gt;"",IF(#REF!="",MIN(Informe!$D$6,B114),B114),"")</f>
        <v/>
      </c>
      <c r="F114" s="17" t="str">
        <f>IF(D114&lt;&gt;"",IF(Informe!$F$11="",E114-D114+1,IF(AND(D114&gt;DATE(YEAR(Informe!$F$11)+2,MONTH(Informe!$F$11),DAY(Informe!$F$11)),OR(E114&lt;Informe!$F$12,Informe!$F$12=""))=FALSE,IF(AND(D114&lt;=DATE(YEAR(Informe!$F$11)+2,MONTH(Informe!$F$11),DAY(Informe!$F$11)),E114&gt;=DATE(YEAR(Informe!$F$11)+2,MONTH(Informe!$F$11),DAY(Informe!$F$11)))=TRUE,MIN(E114,DATE(YEAR(Informe!$F$11)+2,MONTH(Informe!$F$11),DAY(Informe!$F$11))),E114)-IF(AND(D114&lt;=Informe!$F$12,E114&gt;=Informe!$F$12)=TRUE,MAX(D114,Informe!$F$12),D114)+1,0)),"")</f>
        <v/>
      </c>
      <c r="G114" s="18" t="str">
        <f>IF(D114&lt;&gt;"",IF(G113="",Informe!$D$4,G113),"")</f>
        <v/>
      </c>
      <c r="H114" s="19" t="str">
        <f>IF(D114&lt;&gt;"",ROUND(G114*IF(Informe!$D$6&gt;=DATEVALUE("22/11/2019"),Informe!$D$9,C114/365)*F114,IF(FALSE,-3,2)),"")</f>
        <v/>
      </c>
      <c r="I114" s="19" t="str">
        <f t="shared" si="4"/>
        <v/>
      </c>
    </row>
    <row r="115" spans="1:9" x14ac:dyDescent="0.35">
      <c r="A115" s="15" t="str">
        <f>IFERROR(IF(IF(AND(ROW(A115)=ROW($A$4),Informe!$D$5&lt;DATEVALUE("28/07/2006")),Informe!$D$5+1,INDEX('Intereses moratorios'!$A$7:$A$246,MATCH(Informe!$D$5,'Intereses moratorios'!$A$7:$A$246,1)+ROW(A115)-ROW($A$4)))=0,"",IF(AND(ROW(A115)=ROW($A$4),Informe!$D$5&lt;DATEVALUE("28/07/2006")),Informe!$D$5+1,INDEX('Intereses moratorios'!$A$7:$A$246,MATCH(Informe!$D$5,'Intereses moratorios'!$A$7:$A$246,1)+ROW(A115)-ROW($A$4)))),"")</f>
        <v/>
      </c>
      <c r="B115" s="15" t="str">
        <f>IFERROR(INDEX('Intereses moratorios'!$B$7:$B$246,MATCH(A115,'Intereses moratorios'!$A$7:$A$246,0)),"")</f>
        <v/>
      </c>
      <c r="C115" s="16" t="str">
        <f>IF(A115="","",IFERROR(IF(Informe!$D$6&gt;=DATEVALUE("22/11/2019"),Informe!$D$8,INDEX('Intereses moratorios'!$D$7:$D$246,MATCH(A115,'Intereses moratorios'!$A$7:$A$246,0))),""))</f>
        <v/>
      </c>
      <c r="D115" s="15" t="str">
        <f>IF(AND(B115&gt;Informe!$D$5,A115&lt;=Informe!$D$6),IF(D114="",Informe!$D$5+1,A115),"")</f>
        <v/>
      </c>
      <c r="E115" s="15" t="str">
        <f>IF(D115&lt;&gt;"",IF(#REF!="",MIN(Informe!$D$6,B115),B115),"")</f>
        <v/>
      </c>
      <c r="F115" s="17" t="str">
        <f>IF(D115&lt;&gt;"",IF(Informe!$F$11="",E115-D115+1,IF(AND(D115&gt;DATE(YEAR(Informe!$F$11)+2,MONTH(Informe!$F$11),DAY(Informe!$F$11)),OR(E115&lt;Informe!$F$12,Informe!$F$12=""))=FALSE,IF(AND(D115&lt;=DATE(YEAR(Informe!$F$11)+2,MONTH(Informe!$F$11),DAY(Informe!$F$11)),E115&gt;=DATE(YEAR(Informe!$F$11)+2,MONTH(Informe!$F$11),DAY(Informe!$F$11)))=TRUE,MIN(E115,DATE(YEAR(Informe!$F$11)+2,MONTH(Informe!$F$11),DAY(Informe!$F$11))),E115)-IF(AND(D115&lt;=Informe!$F$12,E115&gt;=Informe!$F$12)=TRUE,MAX(D115,Informe!$F$12),D115)+1,0)),"")</f>
        <v/>
      </c>
      <c r="G115" s="18" t="str">
        <f>IF(D115&lt;&gt;"",IF(G114="",Informe!$D$4,G114),"")</f>
        <v/>
      </c>
      <c r="H115" s="19" t="str">
        <f>IF(D115&lt;&gt;"",ROUND(G115*IF(Informe!$D$6&gt;=DATEVALUE("22/11/2019"),Informe!$D$9,C115/365)*F115,IF(FALSE,-3,2)),"")</f>
        <v/>
      </c>
      <c r="I115" s="19" t="str">
        <f t="shared" si="4"/>
        <v/>
      </c>
    </row>
    <row r="116" spans="1:9" x14ac:dyDescent="0.35">
      <c r="A116" s="15" t="str">
        <f>IFERROR(IF(IF(AND(ROW(A116)=ROW($A$4),Informe!$D$5&lt;DATEVALUE("28/07/2006")),Informe!$D$5+1,INDEX('Intereses moratorios'!$A$7:$A$246,MATCH(Informe!$D$5,'Intereses moratorios'!$A$7:$A$246,1)+ROW(A116)-ROW($A$4)))=0,"",IF(AND(ROW(A116)=ROW($A$4),Informe!$D$5&lt;DATEVALUE("28/07/2006")),Informe!$D$5+1,INDEX('Intereses moratorios'!$A$7:$A$246,MATCH(Informe!$D$5,'Intereses moratorios'!$A$7:$A$246,1)+ROW(A116)-ROW($A$4)))),"")</f>
        <v/>
      </c>
      <c r="B116" s="15" t="str">
        <f>IFERROR(INDEX('Intereses moratorios'!$B$7:$B$246,MATCH(A116,'Intereses moratorios'!$A$7:$A$246,0)),"")</f>
        <v/>
      </c>
      <c r="C116" s="16" t="str">
        <f>IF(A116="","",IFERROR(IF(Informe!$D$6&gt;=DATEVALUE("22/11/2019"),Informe!$D$8,INDEX('Intereses moratorios'!$D$7:$D$246,MATCH(A116,'Intereses moratorios'!$A$7:$A$246,0))),""))</f>
        <v/>
      </c>
      <c r="D116" s="15" t="str">
        <f>IF(AND(B116&gt;Informe!$D$5,A116&lt;=Informe!$D$6),IF(D115="",Informe!$D$5+1,A116),"")</f>
        <v/>
      </c>
      <c r="E116" s="15" t="str">
        <f>IF(D116&lt;&gt;"",IF(#REF!="",MIN(Informe!$D$6,B116),B116),"")</f>
        <v/>
      </c>
      <c r="F116" s="17" t="str">
        <f>IF(D116&lt;&gt;"",IF(Informe!$F$11="",E116-D116+1,IF(AND(D116&gt;DATE(YEAR(Informe!$F$11)+2,MONTH(Informe!$F$11),DAY(Informe!$F$11)),OR(E116&lt;Informe!$F$12,Informe!$F$12=""))=FALSE,IF(AND(D116&lt;=DATE(YEAR(Informe!$F$11)+2,MONTH(Informe!$F$11),DAY(Informe!$F$11)),E116&gt;=DATE(YEAR(Informe!$F$11)+2,MONTH(Informe!$F$11),DAY(Informe!$F$11)))=TRUE,MIN(E116,DATE(YEAR(Informe!$F$11)+2,MONTH(Informe!$F$11),DAY(Informe!$F$11))),E116)-IF(AND(D116&lt;=Informe!$F$12,E116&gt;=Informe!$F$12)=TRUE,MAX(D116,Informe!$F$12),D116)+1,0)),"")</f>
        <v/>
      </c>
      <c r="G116" s="18" t="str">
        <f>IF(D116&lt;&gt;"",IF(G115="",Informe!$D$4,G115),"")</f>
        <v/>
      </c>
      <c r="H116" s="19" t="str">
        <f>IF(D116&lt;&gt;"",ROUND(G116*IF(Informe!$D$6&gt;=DATEVALUE("22/11/2019"),Informe!$D$9,C116/365)*F116,IF(FALSE,-3,2)),"")</f>
        <v/>
      </c>
      <c r="I116" s="19" t="str">
        <f t="shared" si="4"/>
        <v/>
      </c>
    </row>
    <row r="117" spans="1:9" x14ac:dyDescent="0.35">
      <c r="A117" s="15" t="str">
        <f>IFERROR(IF(IF(AND(ROW(A117)=ROW($A$4),Informe!$D$5&lt;DATEVALUE("28/07/2006")),Informe!$D$5+1,INDEX('Intereses moratorios'!$A$7:$A$246,MATCH(Informe!$D$5,'Intereses moratorios'!$A$7:$A$246,1)+ROW(A117)-ROW($A$4)))=0,"",IF(AND(ROW(A117)=ROW($A$4),Informe!$D$5&lt;DATEVALUE("28/07/2006")),Informe!$D$5+1,INDEX('Intereses moratorios'!$A$7:$A$246,MATCH(Informe!$D$5,'Intereses moratorios'!$A$7:$A$246,1)+ROW(A117)-ROW($A$4)))),"")</f>
        <v/>
      </c>
      <c r="B117" s="15" t="str">
        <f>IFERROR(INDEX('Intereses moratorios'!$B$7:$B$246,MATCH(A117,'Intereses moratorios'!$A$7:$A$246,0)),"")</f>
        <v/>
      </c>
      <c r="C117" s="16" t="str">
        <f>IF(A117="","",IFERROR(IF(Informe!$D$6&gt;=DATEVALUE("22/11/2019"),Informe!$D$8,INDEX('Intereses moratorios'!$D$7:$D$246,MATCH(A117,'Intereses moratorios'!$A$7:$A$246,0))),""))</f>
        <v/>
      </c>
      <c r="D117" s="15" t="str">
        <f>IF(AND(B117&gt;Informe!$D$5,A117&lt;=Informe!$D$6),IF(D116="",Informe!$D$5+1,A117),"")</f>
        <v/>
      </c>
      <c r="E117" s="15" t="str">
        <f>IF(D117&lt;&gt;"",IF(#REF!="",MIN(Informe!$D$6,B117),B117),"")</f>
        <v/>
      </c>
      <c r="F117" s="17" t="str">
        <f>IF(D117&lt;&gt;"",IF(Informe!$F$11="",E117-D117+1,IF(AND(D117&gt;DATE(YEAR(Informe!$F$11)+2,MONTH(Informe!$F$11),DAY(Informe!$F$11)),OR(E117&lt;Informe!$F$12,Informe!$F$12=""))=FALSE,IF(AND(D117&lt;=DATE(YEAR(Informe!$F$11)+2,MONTH(Informe!$F$11),DAY(Informe!$F$11)),E117&gt;=DATE(YEAR(Informe!$F$11)+2,MONTH(Informe!$F$11),DAY(Informe!$F$11)))=TRUE,MIN(E117,DATE(YEAR(Informe!$F$11)+2,MONTH(Informe!$F$11),DAY(Informe!$F$11))),E117)-IF(AND(D117&lt;=Informe!$F$12,E117&gt;=Informe!$F$12)=TRUE,MAX(D117,Informe!$F$12),D117)+1,0)),"")</f>
        <v/>
      </c>
      <c r="G117" s="18" t="str">
        <f>IF(D117&lt;&gt;"",IF(G116="",Informe!$D$4,G116),"")</f>
        <v/>
      </c>
      <c r="H117" s="19" t="str">
        <f>IF(D117&lt;&gt;"",ROUND(G117*IF(Informe!$D$6&gt;=DATEVALUE("22/11/2019"),Informe!$D$9,C117/365)*F117,IF(FALSE,-3,2)),"")</f>
        <v/>
      </c>
      <c r="I117" s="19" t="str">
        <f t="shared" si="4"/>
        <v/>
      </c>
    </row>
    <row r="118" spans="1:9" x14ac:dyDescent="0.35">
      <c r="A118" s="15" t="str">
        <f>IFERROR(IF(IF(AND(ROW(A118)=ROW($A$4),Informe!$D$5&lt;DATEVALUE("28/07/2006")),Informe!$D$5+1,INDEX('Intereses moratorios'!$A$7:$A$246,MATCH(Informe!$D$5,'Intereses moratorios'!$A$7:$A$246,1)+ROW(A118)-ROW($A$4)))=0,"",IF(AND(ROW(A118)=ROW($A$4),Informe!$D$5&lt;DATEVALUE("28/07/2006")),Informe!$D$5+1,INDEX('Intereses moratorios'!$A$7:$A$246,MATCH(Informe!$D$5,'Intereses moratorios'!$A$7:$A$246,1)+ROW(A118)-ROW($A$4)))),"")</f>
        <v/>
      </c>
      <c r="B118" s="15" t="str">
        <f>IFERROR(INDEX('Intereses moratorios'!$B$7:$B$246,MATCH(A118,'Intereses moratorios'!$A$7:$A$246,0)),"")</f>
        <v/>
      </c>
      <c r="C118" s="16" t="str">
        <f>IF(A118="","",IFERROR(IF(Informe!$D$6&gt;=DATEVALUE("22/11/2019"),Informe!$D$8,INDEX('Intereses moratorios'!$D$7:$D$246,MATCH(A118,'Intereses moratorios'!$A$7:$A$246,0))),""))</f>
        <v/>
      </c>
      <c r="D118" s="15" t="str">
        <f>IF(AND(B118&gt;Informe!$D$5,A118&lt;=Informe!$D$6),IF(D117="",Informe!$D$5+1,A118),"")</f>
        <v/>
      </c>
      <c r="E118" s="15" t="str">
        <f>IF(D118&lt;&gt;"",IF(#REF!="",MIN(Informe!$D$6,B118),B118),"")</f>
        <v/>
      </c>
      <c r="F118" s="17" t="str">
        <f>IF(D118&lt;&gt;"",IF(Informe!$F$11="",E118-D118+1,IF(AND(D118&gt;DATE(YEAR(Informe!$F$11)+2,MONTH(Informe!$F$11),DAY(Informe!$F$11)),OR(E118&lt;Informe!$F$12,Informe!$F$12=""))=FALSE,IF(AND(D118&lt;=DATE(YEAR(Informe!$F$11)+2,MONTH(Informe!$F$11),DAY(Informe!$F$11)),E118&gt;=DATE(YEAR(Informe!$F$11)+2,MONTH(Informe!$F$11),DAY(Informe!$F$11)))=TRUE,MIN(E118,DATE(YEAR(Informe!$F$11)+2,MONTH(Informe!$F$11),DAY(Informe!$F$11))),E118)-IF(AND(D118&lt;=Informe!$F$12,E118&gt;=Informe!$F$12)=TRUE,MAX(D118,Informe!$F$12),D118)+1,0)),"")</f>
        <v/>
      </c>
      <c r="G118" s="18" t="str">
        <f>IF(D118&lt;&gt;"",IF(G117="",Informe!$D$4,G117),"")</f>
        <v/>
      </c>
      <c r="H118" s="19" t="str">
        <f>IF(D118&lt;&gt;"",ROUND(G118*IF(Informe!$D$6&gt;=DATEVALUE("22/11/2019"),Informe!$D$9,C118/365)*F118,IF(FALSE,-3,2)),"")</f>
        <v/>
      </c>
      <c r="I118" s="19" t="str">
        <f t="shared" si="4"/>
        <v/>
      </c>
    </row>
    <row r="119" spans="1:9" x14ac:dyDescent="0.35">
      <c r="A119" s="15" t="str">
        <f>IFERROR(IF(IF(AND(ROW(A119)=ROW($A$4),Informe!$D$5&lt;DATEVALUE("28/07/2006")),Informe!$D$5+1,INDEX('Intereses moratorios'!$A$7:$A$246,MATCH(Informe!$D$5,'Intereses moratorios'!$A$7:$A$246,1)+ROW(A119)-ROW($A$4)))=0,"",IF(AND(ROW(A119)=ROW($A$4),Informe!$D$5&lt;DATEVALUE("28/07/2006")),Informe!$D$5+1,INDEX('Intereses moratorios'!$A$7:$A$246,MATCH(Informe!$D$5,'Intereses moratorios'!$A$7:$A$246,1)+ROW(A119)-ROW($A$4)))),"")</f>
        <v/>
      </c>
      <c r="B119" s="15" t="str">
        <f>IFERROR(INDEX('Intereses moratorios'!$B$7:$B$246,MATCH(A119,'Intereses moratorios'!$A$7:$A$246,0)),"")</f>
        <v/>
      </c>
      <c r="C119" s="16" t="str">
        <f>IF(A119="","",IFERROR(IF(Informe!$D$6&gt;=DATEVALUE("22/11/2019"),Informe!$D$8,INDEX('Intereses moratorios'!$D$7:$D$246,MATCH(A119,'Intereses moratorios'!$A$7:$A$246,0))),""))</f>
        <v/>
      </c>
      <c r="D119" s="15" t="str">
        <f>IF(AND(B119&gt;Informe!$D$5,A119&lt;=Informe!$D$6),IF(D118="",Informe!$D$5+1,A119),"")</f>
        <v/>
      </c>
      <c r="E119" s="15" t="str">
        <f>IF(D119&lt;&gt;"",IF(#REF!="",MIN(Informe!$D$6,B119),B119),"")</f>
        <v/>
      </c>
      <c r="F119" s="17" t="str">
        <f>IF(D119&lt;&gt;"",IF(Informe!$F$11="",E119-D119+1,IF(AND(D119&gt;DATE(YEAR(Informe!$F$11)+2,MONTH(Informe!$F$11),DAY(Informe!$F$11)),OR(E119&lt;Informe!$F$12,Informe!$F$12=""))=FALSE,IF(AND(D119&lt;=DATE(YEAR(Informe!$F$11)+2,MONTH(Informe!$F$11),DAY(Informe!$F$11)),E119&gt;=DATE(YEAR(Informe!$F$11)+2,MONTH(Informe!$F$11),DAY(Informe!$F$11)))=TRUE,MIN(E119,DATE(YEAR(Informe!$F$11)+2,MONTH(Informe!$F$11),DAY(Informe!$F$11))),E119)-IF(AND(D119&lt;=Informe!$F$12,E119&gt;=Informe!$F$12)=TRUE,MAX(D119,Informe!$F$12),D119)+1,0)),"")</f>
        <v/>
      </c>
      <c r="G119" s="18" t="str">
        <f>IF(D119&lt;&gt;"",IF(G118="",Informe!$D$4,G118),"")</f>
        <v/>
      </c>
      <c r="H119" s="19" t="str">
        <f>IF(D119&lt;&gt;"",ROUND(G119*IF(Informe!$D$6&gt;=DATEVALUE("22/11/2019"),Informe!$D$9,C119/365)*F119,IF(FALSE,-3,2)),"")</f>
        <v/>
      </c>
      <c r="I119" s="19" t="str">
        <f t="shared" si="4"/>
        <v/>
      </c>
    </row>
    <row r="120" spans="1:9" x14ac:dyDescent="0.35">
      <c r="A120" s="15" t="str">
        <f>IFERROR(IF(IF(AND(ROW(A120)=ROW($A$4),Informe!$D$5&lt;DATEVALUE("28/07/2006")),Informe!$D$5+1,INDEX('Intereses moratorios'!$A$7:$A$246,MATCH(Informe!$D$5,'Intereses moratorios'!$A$7:$A$246,1)+ROW(A120)-ROW($A$4)))=0,"",IF(AND(ROW(A120)=ROW($A$4),Informe!$D$5&lt;DATEVALUE("28/07/2006")),Informe!$D$5+1,INDEX('Intereses moratorios'!$A$7:$A$246,MATCH(Informe!$D$5,'Intereses moratorios'!$A$7:$A$246,1)+ROW(A120)-ROW($A$4)))),"")</f>
        <v/>
      </c>
      <c r="B120" s="15" t="str">
        <f>IFERROR(INDEX('Intereses moratorios'!$B$7:$B$246,MATCH(A120,'Intereses moratorios'!$A$7:$A$246,0)),"")</f>
        <v/>
      </c>
      <c r="C120" s="16" t="str">
        <f>IF(A120="","",IFERROR(IF(Informe!$D$6&gt;=DATEVALUE("22/11/2019"),Informe!$D$8,INDEX('Intereses moratorios'!$D$7:$D$246,MATCH(A120,'Intereses moratorios'!$A$7:$A$246,0))),""))</f>
        <v/>
      </c>
      <c r="D120" s="15" t="str">
        <f>IF(AND(B120&gt;Informe!$D$5,A120&lt;=Informe!$D$6),IF(D119="",Informe!$D$5+1,A120),"")</f>
        <v/>
      </c>
      <c r="E120" s="15" t="str">
        <f>IF(D120&lt;&gt;"",IF(#REF!="",MIN(Informe!$D$6,B120),B120),"")</f>
        <v/>
      </c>
      <c r="F120" s="17" t="str">
        <f>IF(D120&lt;&gt;"",IF(Informe!$F$11="",E120-D120+1,IF(AND(D120&gt;DATE(YEAR(Informe!$F$11)+2,MONTH(Informe!$F$11),DAY(Informe!$F$11)),OR(E120&lt;Informe!$F$12,Informe!$F$12=""))=FALSE,IF(AND(D120&lt;=DATE(YEAR(Informe!$F$11)+2,MONTH(Informe!$F$11),DAY(Informe!$F$11)),E120&gt;=DATE(YEAR(Informe!$F$11)+2,MONTH(Informe!$F$11),DAY(Informe!$F$11)))=TRUE,MIN(E120,DATE(YEAR(Informe!$F$11)+2,MONTH(Informe!$F$11),DAY(Informe!$F$11))),E120)-IF(AND(D120&lt;=Informe!$F$12,E120&gt;=Informe!$F$12)=TRUE,MAX(D120,Informe!$F$12),D120)+1,0)),"")</f>
        <v/>
      </c>
      <c r="G120" s="18" t="str">
        <f>IF(D120&lt;&gt;"",IF(G119="",Informe!$D$4,G119),"")</f>
        <v/>
      </c>
      <c r="H120" s="19" t="str">
        <f>IF(D120&lt;&gt;"",ROUND(G120*IF(Informe!$D$6&gt;=DATEVALUE("22/11/2019"),Informe!$D$9,C120/365)*F120,IF(FALSE,-3,2)),"")</f>
        <v/>
      </c>
      <c r="I120" s="19" t="str">
        <f t="shared" si="4"/>
        <v/>
      </c>
    </row>
    <row r="121" spans="1:9" x14ac:dyDescent="0.35">
      <c r="A121" s="15" t="str">
        <f>IFERROR(IF(IF(AND(ROW(A121)=ROW($A$4),Informe!$D$5&lt;DATEVALUE("28/07/2006")),Informe!$D$5+1,INDEX('Intereses moratorios'!$A$7:$A$246,MATCH(Informe!$D$5,'Intereses moratorios'!$A$7:$A$246,1)+ROW(A121)-ROW($A$4)))=0,"",IF(AND(ROW(A121)=ROW($A$4),Informe!$D$5&lt;DATEVALUE("28/07/2006")),Informe!$D$5+1,INDEX('Intereses moratorios'!$A$7:$A$246,MATCH(Informe!$D$5,'Intereses moratorios'!$A$7:$A$246,1)+ROW(A121)-ROW($A$4)))),"")</f>
        <v/>
      </c>
      <c r="B121" s="15" t="str">
        <f>IFERROR(INDEX('Intereses moratorios'!$B$7:$B$246,MATCH(A121,'Intereses moratorios'!$A$7:$A$246,0)),"")</f>
        <v/>
      </c>
      <c r="C121" s="16" t="str">
        <f>IF(A121="","",IFERROR(IF(Informe!$D$6&gt;=DATEVALUE("22/11/2019"),Informe!$D$8,INDEX('Intereses moratorios'!$D$7:$D$246,MATCH(A121,'Intereses moratorios'!$A$7:$A$246,0))),""))</f>
        <v/>
      </c>
      <c r="D121" s="15" t="str">
        <f>IF(AND(B121&gt;Informe!$D$5,A121&lt;=Informe!$D$6),IF(D120="",Informe!$D$5+1,A121),"")</f>
        <v/>
      </c>
      <c r="E121" s="15" t="str">
        <f>IF(D121&lt;&gt;"",IF(#REF!="",MIN(Informe!$D$6,B121),B121),"")</f>
        <v/>
      </c>
      <c r="F121" s="17" t="str">
        <f>IF(D121&lt;&gt;"",IF(Informe!$F$11="",E121-D121+1,IF(AND(D121&gt;DATE(YEAR(Informe!$F$11)+2,MONTH(Informe!$F$11),DAY(Informe!$F$11)),OR(E121&lt;Informe!$F$12,Informe!$F$12=""))=FALSE,IF(AND(D121&lt;=DATE(YEAR(Informe!$F$11)+2,MONTH(Informe!$F$11),DAY(Informe!$F$11)),E121&gt;=DATE(YEAR(Informe!$F$11)+2,MONTH(Informe!$F$11),DAY(Informe!$F$11)))=TRUE,MIN(E121,DATE(YEAR(Informe!$F$11)+2,MONTH(Informe!$F$11),DAY(Informe!$F$11))),E121)-IF(AND(D121&lt;=Informe!$F$12,E121&gt;=Informe!$F$12)=TRUE,MAX(D121,Informe!$F$12),D121)+1,0)),"")</f>
        <v/>
      </c>
      <c r="G121" s="18" t="str">
        <f>IF(D121&lt;&gt;"",IF(G120="",Informe!$D$4,G120),"")</f>
        <v/>
      </c>
      <c r="H121" s="19" t="str">
        <f>IF(D121&lt;&gt;"",ROUND(G121*IF(Informe!$D$6&gt;=DATEVALUE("22/11/2019"),Informe!$D$9,C121/365)*F121,IF(FALSE,-3,2)),"")</f>
        <v/>
      </c>
      <c r="I121" s="19" t="str">
        <f t="shared" si="4"/>
        <v/>
      </c>
    </row>
    <row r="122" spans="1:9" x14ac:dyDescent="0.35">
      <c r="A122" s="15" t="str">
        <f>IFERROR(IF(IF(AND(ROW(A122)=ROW($A$4),Informe!$D$5&lt;DATEVALUE("28/07/2006")),Informe!$D$5+1,INDEX('Intereses moratorios'!$A$7:$A$246,MATCH(Informe!$D$5,'Intereses moratorios'!$A$7:$A$246,1)+ROW(A122)-ROW($A$4)))=0,"",IF(AND(ROW(A122)=ROW($A$4),Informe!$D$5&lt;DATEVALUE("28/07/2006")),Informe!$D$5+1,INDEX('Intereses moratorios'!$A$7:$A$246,MATCH(Informe!$D$5,'Intereses moratorios'!$A$7:$A$246,1)+ROW(A122)-ROW($A$4)))),"")</f>
        <v/>
      </c>
      <c r="B122" s="15" t="str">
        <f>IFERROR(INDEX('Intereses moratorios'!$B$7:$B$246,MATCH(A122,'Intereses moratorios'!$A$7:$A$246,0)),"")</f>
        <v/>
      </c>
      <c r="C122" s="16" t="str">
        <f>IF(A122="","",IFERROR(IF(Informe!$D$6&gt;=DATEVALUE("22/11/2019"),Informe!$D$8,INDEX('Intereses moratorios'!$D$7:$D$246,MATCH(A122,'Intereses moratorios'!$A$7:$A$246,0))),""))</f>
        <v/>
      </c>
      <c r="D122" s="15" t="str">
        <f>IF(AND(B122&gt;Informe!$D$5,A122&lt;=Informe!$D$6),IF(D121="",Informe!$D$5+1,A122),"")</f>
        <v/>
      </c>
      <c r="E122" s="15" t="str">
        <f>IF(D122&lt;&gt;"",IF(#REF!="",MIN(Informe!$D$6,B122),B122),"")</f>
        <v/>
      </c>
      <c r="F122" s="17" t="str">
        <f>IF(D122&lt;&gt;"",IF(Informe!$F$11="",E122-D122+1,IF(AND(D122&gt;DATE(YEAR(Informe!$F$11)+2,MONTH(Informe!$F$11),DAY(Informe!$F$11)),OR(E122&lt;Informe!$F$12,Informe!$F$12=""))=FALSE,IF(AND(D122&lt;=DATE(YEAR(Informe!$F$11)+2,MONTH(Informe!$F$11),DAY(Informe!$F$11)),E122&gt;=DATE(YEAR(Informe!$F$11)+2,MONTH(Informe!$F$11),DAY(Informe!$F$11)))=TRUE,MIN(E122,DATE(YEAR(Informe!$F$11)+2,MONTH(Informe!$F$11),DAY(Informe!$F$11))),E122)-IF(AND(D122&lt;=Informe!$F$12,E122&gt;=Informe!$F$12)=TRUE,MAX(D122,Informe!$F$12),D122)+1,0)),"")</f>
        <v/>
      </c>
      <c r="G122" s="18" t="str">
        <f>IF(D122&lt;&gt;"",IF(G121="",Informe!$D$4,G121),"")</f>
        <v/>
      </c>
      <c r="H122" s="19" t="str">
        <f>IF(D122&lt;&gt;"",ROUND(G122*IF(Informe!$D$6&gt;=DATEVALUE("22/11/2019"),Informe!$D$9,C122/365)*F122,IF(FALSE,-3,2)),"")</f>
        <v/>
      </c>
      <c r="I122" s="19" t="str">
        <f t="shared" si="4"/>
        <v/>
      </c>
    </row>
    <row r="123" spans="1:9" x14ac:dyDescent="0.35">
      <c r="A123" s="15" t="str">
        <f>IFERROR(IF(IF(AND(ROW(A123)=ROW($A$4),Informe!$D$5&lt;DATEVALUE("28/07/2006")),Informe!$D$5+1,INDEX('Intereses moratorios'!$A$7:$A$246,MATCH(Informe!$D$5,'Intereses moratorios'!$A$7:$A$246,1)+ROW(A123)-ROW($A$4)))=0,"",IF(AND(ROW(A123)=ROW($A$4),Informe!$D$5&lt;DATEVALUE("28/07/2006")),Informe!$D$5+1,INDEX('Intereses moratorios'!$A$7:$A$246,MATCH(Informe!$D$5,'Intereses moratorios'!$A$7:$A$246,1)+ROW(A123)-ROW($A$4)))),"")</f>
        <v/>
      </c>
      <c r="B123" s="15" t="str">
        <f>IFERROR(INDEX('Intereses moratorios'!$B$7:$B$246,MATCH(A123,'Intereses moratorios'!$A$7:$A$246,0)),"")</f>
        <v/>
      </c>
      <c r="C123" s="16" t="str">
        <f>IF(A123="","",IFERROR(IF(Informe!$D$6&gt;=DATEVALUE("22/11/2019"),Informe!$D$8,INDEX('Intereses moratorios'!$D$7:$D$246,MATCH(A123,'Intereses moratorios'!$A$7:$A$246,0))),""))</f>
        <v/>
      </c>
      <c r="D123" s="15" t="str">
        <f>IF(AND(B123&gt;Informe!$D$5,A123&lt;=Informe!$D$6),IF(D122="",Informe!$D$5+1,A123),"")</f>
        <v/>
      </c>
      <c r="E123" s="15" t="str">
        <f>IF(D123&lt;&gt;"",IF(#REF!="",MIN(Informe!$D$6,B123),B123),"")</f>
        <v/>
      </c>
      <c r="F123" s="17" t="str">
        <f>IF(D123&lt;&gt;"",IF(Informe!$F$11="",E123-D123+1,IF(AND(D123&gt;DATE(YEAR(Informe!$F$11)+2,MONTH(Informe!$F$11),DAY(Informe!$F$11)),OR(E123&lt;Informe!$F$12,Informe!$F$12=""))=FALSE,IF(AND(D123&lt;=DATE(YEAR(Informe!$F$11)+2,MONTH(Informe!$F$11),DAY(Informe!$F$11)),E123&gt;=DATE(YEAR(Informe!$F$11)+2,MONTH(Informe!$F$11),DAY(Informe!$F$11)))=TRUE,MIN(E123,DATE(YEAR(Informe!$F$11)+2,MONTH(Informe!$F$11),DAY(Informe!$F$11))),E123)-IF(AND(D123&lt;=Informe!$F$12,E123&gt;=Informe!$F$12)=TRUE,MAX(D123,Informe!$F$12),D123)+1,0)),"")</f>
        <v/>
      </c>
      <c r="G123" s="18" t="str">
        <f>IF(D123&lt;&gt;"",IF(G122="",Informe!$D$4,G122),"")</f>
        <v/>
      </c>
      <c r="H123" s="19" t="str">
        <f>IF(D123&lt;&gt;"",ROUND(G123*IF(Informe!$D$6&gt;=DATEVALUE("22/11/2019"),Informe!$D$9,C123/365)*F123,IF(FALSE,-3,2)),"")</f>
        <v/>
      </c>
      <c r="I123" s="19" t="str">
        <f t="shared" si="4"/>
        <v/>
      </c>
    </row>
    <row r="124" spans="1:9" x14ac:dyDescent="0.35">
      <c r="A124" s="15" t="str">
        <f>IFERROR(IF(IF(AND(ROW(A124)=ROW($A$4),Informe!$D$5&lt;DATEVALUE("28/07/2006")),Informe!$D$5+1,INDEX('Intereses moratorios'!$A$7:$A$246,MATCH(Informe!$D$5,'Intereses moratorios'!$A$7:$A$246,1)+ROW(A124)-ROW($A$4)))=0,"",IF(AND(ROW(A124)=ROW($A$4),Informe!$D$5&lt;DATEVALUE("28/07/2006")),Informe!$D$5+1,INDEX('Intereses moratorios'!$A$7:$A$246,MATCH(Informe!$D$5,'Intereses moratorios'!$A$7:$A$246,1)+ROW(A124)-ROW($A$4)))),"")</f>
        <v/>
      </c>
      <c r="B124" s="15" t="str">
        <f>IFERROR(INDEX('Intereses moratorios'!$B$7:$B$246,MATCH(A124,'Intereses moratorios'!$A$7:$A$246,0)),"")</f>
        <v/>
      </c>
      <c r="C124" s="16" t="str">
        <f>IF(A124="","",IFERROR(IF(Informe!$D$6&gt;=DATEVALUE("22/11/2019"),Informe!$D$8,INDEX('Intereses moratorios'!$D$7:$D$246,MATCH(A124,'Intereses moratorios'!$A$7:$A$246,0))),""))</f>
        <v/>
      </c>
      <c r="D124" s="15" t="str">
        <f>IF(AND(B124&gt;Informe!$D$5,A124&lt;=Informe!$D$6),IF(D123="",Informe!$D$5+1,A124),"")</f>
        <v/>
      </c>
      <c r="E124" s="15" t="str">
        <f>IF(D124&lt;&gt;"",IF(#REF!="",MIN(Informe!$D$6,B124),B124),"")</f>
        <v/>
      </c>
      <c r="F124" s="17" t="str">
        <f>IF(D124&lt;&gt;"",IF(Informe!$F$11="",E124-D124+1,IF(AND(D124&gt;DATE(YEAR(Informe!$F$11)+2,MONTH(Informe!$F$11),DAY(Informe!$F$11)),OR(E124&lt;Informe!$F$12,Informe!$F$12=""))=FALSE,IF(AND(D124&lt;=DATE(YEAR(Informe!$F$11)+2,MONTH(Informe!$F$11),DAY(Informe!$F$11)),E124&gt;=DATE(YEAR(Informe!$F$11)+2,MONTH(Informe!$F$11),DAY(Informe!$F$11)))=TRUE,MIN(E124,DATE(YEAR(Informe!$F$11)+2,MONTH(Informe!$F$11),DAY(Informe!$F$11))),E124)-IF(AND(D124&lt;=Informe!$F$12,E124&gt;=Informe!$F$12)=TRUE,MAX(D124,Informe!$F$12),D124)+1,0)),"")</f>
        <v/>
      </c>
      <c r="G124" s="18" t="str">
        <f>IF(D124&lt;&gt;"",IF(G123="",Informe!$D$4,G123),"")</f>
        <v/>
      </c>
      <c r="H124" s="19" t="str">
        <f>IF(D124&lt;&gt;"",ROUND(G124*IF(Informe!$D$6&gt;=DATEVALUE("22/11/2019"),Informe!$D$9,C124/365)*F124,IF(FALSE,-3,2)),"")</f>
        <v/>
      </c>
      <c r="I124" s="19" t="str">
        <f t="shared" si="4"/>
        <v/>
      </c>
    </row>
    <row r="125" spans="1:9" x14ac:dyDescent="0.35">
      <c r="A125" s="15" t="str">
        <f>IFERROR(IF(IF(AND(ROW(A125)=ROW($A$4),Informe!$D$5&lt;DATEVALUE("28/07/2006")),Informe!$D$5+1,INDEX('Intereses moratorios'!$A$7:$A$246,MATCH(Informe!$D$5,'Intereses moratorios'!$A$7:$A$246,1)+ROW(A125)-ROW($A$4)))=0,"",IF(AND(ROW(A125)=ROW($A$4),Informe!$D$5&lt;DATEVALUE("28/07/2006")),Informe!$D$5+1,INDEX('Intereses moratorios'!$A$7:$A$246,MATCH(Informe!$D$5,'Intereses moratorios'!$A$7:$A$246,1)+ROW(A125)-ROW($A$4)))),"")</f>
        <v/>
      </c>
      <c r="B125" s="15" t="str">
        <f>IFERROR(INDEX('Intereses moratorios'!$B$7:$B$246,MATCH(A125,'Intereses moratorios'!$A$7:$A$246,0)),"")</f>
        <v/>
      </c>
      <c r="C125" s="16" t="str">
        <f>IF(A125="","",IFERROR(IF(Informe!$D$6&gt;=DATEVALUE("22/11/2019"),Informe!$D$8,INDEX('Intereses moratorios'!$D$7:$D$246,MATCH(A125,'Intereses moratorios'!$A$7:$A$246,0))),""))</f>
        <v/>
      </c>
      <c r="D125" s="15" t="str">
        <f>IF(AND(B125&gt;Informe!$D$5,A125&lt;=Informe!$D$6),IF(D124="",Informe!$D$5+1,A125),"")</f>
        <v/>
      </c>
      <c r="E125" s="15" t="str">
        <f>IF(D125&lt;&gt;"",IF(#REF!="",MIN(Informe!$D$6,B125),B125),"")</f>
        <v/>
      </c>
      <c r="F125" s="17" t="str">
        <f>IF(D125&lt;&gt;"",IF(Informe!$F$11="",E125-D125+1,IF(AND(D125&gt;DATE(YEAR(Informe!$F$11)+2,MONTH(Informe!$F$11),DAY(Informe!$F$11)),OR(E125&lt;Informe!$F$12,Informe!$F$12=""))=FALSE,IF(AND(D125&lt;=DATE(YEAR(Informe!$F$11)+2,MONTH(Informe!$F$11),DAY(Informe!$F$11)),E125&gt;=DATE(YEAR(Informe!$F$11)+2,MONTH(Informe!$F$11),DAY(Informe!$F$11)))=TRUE,MIN(E125,DATE(YEAR(Informe!$F$11)+2,MONTH(Informe!$F$11),DAY(Informe!$F$11))),E125)-IF(AND(D125&lt;=Informe!$F$12,E125&gt;=Informe!$F$12)=TRUE,MAX(D125,Informe!$F$12),D125)+1,0)),"")</f>
        <v/>
      </c>
      <c r="G125" s="18" t="str">
        <f>IF(D125&lt;&gt;"",IF(G124="",Informe!$D$4,G124),"")</f>
        <v/>
      </c>
      <c r="H125" s="19" t="str">
        <f>IF(D125&lt;&gt;"",ROUND(G125*IF(Informe!$D$6&gt;=DATEVALUE("22/11/2019"),Informe!$D$9,C125/365)*F125,IF(FALSE,-3,2)),"")</f>
        <v/>
      </c>
      <c r="I125" s="19" t="str">
        <f t="shared" si="4"/>
        <v/>
      </c>
    </row>
    <row r="126" spans="1:9" x14ac:dyDescent="0.35">
      <c r="A126" s="15" t="str">
        <f>IFERROR(IF(IF(AND(ROW(A126)=ROW($A$4),Informe!$D$5&lt;DATEVALUE("28/07/2006")),Informe!$D$5+1,INDEX('Intereses moratorios'!$A$7:$A$246,MATCH(Informe!$D$5,'Intereses moratorios'!$A$7:$A$246,1)+ROW(A126)-ROW($A$4)))=0,"",IF(AND(ROW(A126)=ROW($A$4),Informe!$D$5&lt;DATEVALUE("28/07/2006")),Informe!$D$5+1,INDEX('Intereses moratorios'!$A$7:$A$246,MATCH(Informe!$D$5,'Intereses moratorios'!$A$7:$A$246,1)+ROW(A126)-ROW($A$4)))),"")</f>
        <v/>
      </c>
      <c r="B126" s="15" t="str">
        <f>IFERROR(INDEX('Intereses moratorios'!$B$7:$B$246,MATCH(A126,'Intereses moratorios'!$A$7:$A$246,0)),"")</f>
        <v/>
      </c>
      <c r="C126" s="16" t="str">
        <f>IF(A126="","",IFERROR(IF(Informe!$D$6&gt;=DATEVALUE("22/11/2019"),Informe!$D$8,INDEX('Intereses moratorios'!$D$7:$D$246,MATCH(A126,'Intereses moratorios'!$A$7:$A$246,0))),""))</f>
        <v/>
      </c>
      <c r="D126" s="15" t="str">
        <f>IF(AND(B126&gt;Informe!$D$5,A126&lt;=Informe!$D$6),IF(D125="",Informe!$D$5+1,A126),"")</f>
        <v/>
      </c>
      <c r="E126" s="15" t="str">
        <f>IF(D126&lt;&gt;"",IF(#REF!="",MIN(Informe!$D$6,B126),B126),"")</f>
        <v/>
      </c>
      <c r="F126" s="17" t="str">
        <f>IF(D126&lt;&gt;"",IF(Informe!$F$11="",E126-D126+1,IF(AND(D126&gt;DATE(YEAR(Informe!$F$11)+2,MONTH(Informe!$F$11),DAY(Informe!$F$11)),OR(E126&lt;Informe!$F$12,Informe!$F$12=""))=FALSE,IF(AND(D126&lt;=DATE(YEAR(Informe!$F$11)+2,MONTH(Informe!$F$11),DAY(Informe!$F$11)),E126&gt;=DATE(YEAR(Informe!$F$11)+2,MONTH(Informe!$F$11),DAY(Informe!$F$11)))=TRUE,MIN(E126,DATE(YEAR(Informe!$F$11)+2,MONTH(Informe!$F$11),DAY(Informe!$F$11))),E126)-IF(AND(D126&lt;=Informe!$F$12,E126&gt;=Informe!$F$12)=TRUE,MAX(D126,Informe!$F$12),D126)+1,0)),"")</f>
        <v/>
      </c>
      <c r="G126" s="18" t="str">
        <f>IF(D126&lt;&gt;"",IF(G125="",Informe!$D$4,G125),"")</f>
        <v/>
      </c>
      <c r="H126" s="19" t="str">
        <f>IF(D126&lt;&gt;"",ROUND(G126*IF(Informe!$D$6&gt;=DATEVALUE("22/11/2019"),Informe!$D$9,C126/365)*F126,IF(FALSE,-3,2)),"")</f>
        <v/>
      </c>
      <c r="I126" s="19" t="str">
        <f t="shared" si="4"/>
        <v/>
      </c>
    </row>
    <row r="127" spans="1:9" x14ac:dyDescent="0.35">
      <c r="A127" s="15" t="str">
        <f>IFERROR(IF(IF(AND(ROW(A127)=ROW($A$4),Informe!$D$5&lt;DATEVALUE("28/07/2006")),Informe!$D$5+1,INDEX('Intereses moratorios'!$A$7:$A$246,MATCH(Informe!$D$5,'Intereses moratorios'!$A$7:$A$246,1)+ROW(A127)-ROW($A$4)))=0,"",IF(AND(ROW(A127)=ROW($A$4),Informe!$D$5&lt;DATEVALUE("28/07/2006")),Informe!$D$5+1,INDEX('Intereses moratorios'!$A$7:$A$246,MATCH(Informe!$D$5,'Intereses moratorios'!$A$7:$A$246,1)+ROW(A127)-ROW($A$4)))),"")</f>
        <v/>
      </c>
      <c r="B127" s="15" t="str">
        <f>IFERROR(INDEX('Intereses moratorios'!$B$7:$B$246,MATCH(A127,'Intereses moratorios'!$A$7:$A$246,0)),"")</f>
        <v/>
      </c>
      <c r="C127" s="16" t="str">
        <f>IF(A127="","",IFERROR(IF(Informe!$D$6&gt;=DATEVALUE("22/11/2019"),Informe!$D$8,INDEX('Intereses moratorios'!$D$7:$D$246,MATCH(A127,'Intereses moratorios'!$A$7:$A$246,0))),""))</f>
        <v/>
      </c>
      <c r="D127" s="15" t="str">
        <f>IF(AND(B127&gt;Informe!$D$5,A127&lt;=Informe!$D$6),IF(D126="",Informe!$D$5+1,A127),"")</f>
        <v/>
      </c>
      <c r="E127" s="15" t="str">
        <f>IF(D127&lt;&gt;"",IF(#REF!="",MIN(Informe!$D$6,B127),B127),"")</f>
        <v/>
      </c>
      <c r="F127" s="17" t="str">
        <f>IF(D127&lt;&gt;"",IF(Informe!$F$11="",E127-D127+1,IF(AND(D127&gt;DATE(YEAR(Informe!$F$11)+2,MONTH(Informe!$F$11),DAY(Informe!$F$11)),OR(E127&lt;Informe!$F$12,Informe!$F$12=""))=FALSE,IF(AND(D127&lt;=DATE(YEAR(Informe!$F$11)+2,MONTH(Informe!$F$11),DAY(Informe!$F$11)),E127&gt;=DATE(YEAR(Informe!$F$11)+2,MONTH(Informe!$F$11),DAY(Informe!$F$11)))=TRUE,MIN(E127,DATE(YEAR(Informe!$F$11)+2,MONTH(Informe!$F$11),DAY(Informe!$F$11))),E127)-IF(AND(D127&lt;=Informe!$F$12,E127&gt;=Informe!$F$12)=TRUE,MAX(D127,Informe!$F$12),D127)+1,0)),"")</f>
        <v/>
      </c>
      <c r="G127" s="18" t="str">
        <f>IF(D127&lt;&gt;"",IF(G126="",Informe!$D$4,G126),"")</f>
        <v/>
      </c>
      <c r="H127" s="19" t="str">
        <f>IF(D127&lt;&gt;"",ROUND(G127*IF(Informe!$D$6&gt;=DATEVALUE("22/11/2019"),Informe!$D$9,C127/365)*F127,IF(FALSE,-3,2)),"")</f>
        <v/>
      </c>
      <c r="I127" s="19" t="str">
        <f t="shared" si="4"/>
        <v/>
      </c>
    </row>
    <row r="128" spans="1:9" x14ac:dyDescent="0.35">
      <c r="A128" s="15" t="str">
        <f>IFERROR(IF(IF(AND(ROW(A128)=ROW($A$4),Informe!$D$5&lt;DATEVALUE("28/07/2006")),Informe!$D$5+1,INDEX('Intereses moratorios'!$A$7:$A$246,MATCH(Informe!$D$5,'Intereses moratorios'!$A$7:$A$246,1)+ROW(A128)-ROW($A$4)))=0,"",IF(AND(ROW(A128)=ROW($A$4),Informe!$D$5&lt;DATEVALUE("28/07/2006")),Informe!$D$5+1,INDEX('Intereses moratorios'!$A$7:$A$246,MATCH(Informe!$D$5,'Intereses moratorios'!$A$7:$A$246,1)+ROW(A128)-ROW($A$4)))),"")</f>
        <v/>
      </c>
      <c r="B128" s="15" t="str">
        <f>IFERROR(INDEX('Intereses moratorios'!$B$7:$B$246,MATCH(A128,'Intereses moratorios'!$A$7:$A$246,0)),"")</f>
        <v/>
      </c>
      <c r="C128" s="16" t="str">
        <f>IF(A128="","",IFERROR(IF(Informe!$D$6&gt;=DATEVALUE("22/11/2019"),Informe!$D$8,INDEX('Intereses moratorios'!$D$7:$D$246,MATCH(A128,'Intereses moratorios'!$A$7:$A$246,0))),""))</f>
        <v/>
      </c>
      <c r="D128" s="15" t="str">
        <f>IF(AND(B128&gt;Informe!$D$5,A128&lt;=Informe!$D$6),IF(D127="",Informe!$D$5+1,A128),"")</f>
        <v/>
      </c>
      <c r="E128" s="15" t="str">
        <f>IF(D128&lt;&gt;"",IF(#REF!="",MIN(Informe!$D$6,B128),B128),"")</f>
        <v/>
      </c>
      <c r="F128" s="17" t="str">
        <f>IF(D128&lt;&gt;"",IF(Informe!$F$11="",E128-D128+1,IF(AND(D128&gt;DATE(YEAR(Informe!$F$11)+2,MONTH(Informe!$F$11),DAY(Informe!$F$11)),OR(E128&lt;Informe!$F$12,Informe!$F$12=""))=FALSE,IF(AND(D128&lt;=DATE(YEAR(Informe!$F$11)+2,MONTH(Informe!$F$11),DAY(Informe!$F$11)),E128&gt;=DATE(YEAR(Informe!$F$11)+2,MONTH(Informe!$F$11),DAY(Informe!$F$11)))=TRUE,MIN(E128,DATE(YEAR(Informe!$F$11)+2,MONTH(Informe!$F$11),DAY(Informe!$F$11))),E128)-IF(AND(D128&lt;=Informe!$F$12,E128&gt;=Informe!$F$12)=TRUE,MAX(D128,Informe!$F$12),D128)+1,0)),"")</f>
        <v/>
      </c>
      <c r="G128" s="18" t="str">
        <f>IF(D128&lt;&gt;"",IF(G127="",Informe!$D$4,G127),"")</f>
        <v/>
      </c>
      <c r="H128" s="19" t="str">
        <f>IF(D128&lt;&gt;"",ROUND(G128*IF(Informe!$D$6&gt;=DATEVALUE("22/11/2019"),Informe!$D$9,C128/365)*F128,IF(FALSE,-3,2)),"")</f>
        <v/>
      </c>
      <c r="I128" s="19" t="str">
        <f t="shared" si="4"/>
        <v/>
      </c>
    </row>
    <row r="129" spans="1:9" x14ac:dyDescent="0.35">
      <c r="A129" s="15" t="str">
        <f>IFERROR(IF(IF(AND(ROW(A129)=ROW($A$4),Informe!$D$5&lt;DATEVALUE("28/07/2006")),Informe!$D$5+1,INDEX('Intereses moratorios'!$A$7:$A$246,MATCH(Informe!$D$5,'Intereses moratorios'!$A$7:$A$246,1)+ROW(A129)-ROW($A$4)))=0,"",IF(AND(ROW(A129)=ROW($A$4),Informe!$D$5&lt;DATEVALUE("28/07/2006")),Informe!$D$5+1,INDEX('Intereses moratorios'!$A$7:$A$246,MATCH(Informe!$D$5,'Intereses moratorios'!$A$7:$A$246,1)+ROW(A129)-ROW($A$4)))),"")</f>
        <v/>
      </c>
      <c r="B129" s="15" t="str">
        <f>IFERROR(INDEX('Intereses moratorios'!$B$7:$B$246,MATCH(A129,'Intereses moratorios'!$A$7:$A$246,0)),"")</f>
        <v/>
      </c>
      <c r="C129" s="16" t="str">
        <f>IF(A129="","",IFERROR(IF(Informe!$D$6&gt;=DATEVALUE("22/11/2019"),Informe!$D$8,INDEX('Intereses moratorios'!$D$7:$D$246,MATCH(A129,'Intereses moratorios'!$A$7:$A$246,0))),""))</f>
        <v/>
      </c>
      <c r="D129" s="15" t="str">
        <f>IF(AND(B129&gt;Informe!$D$5,A129&lt;=Informe!$D$6),IF(D128="",Informe!$D$5+1,A129),"")</f>
        <v/>
      </c>
      <c r="E129" s="15" t="str">
        <f>IF(D129&lt;&gt;"",IF(#REF!="",MIN(Informe!$D$6,B129),B129),"")</f>
        <v/>
      </c>
      <c r="F129" s="17" t="str">
        <f>IF(D129&lt;&gt;"",IF(Informe!$F$11="",E129-D129+1,IF(AND(D129&gt;DATE(YEAR(Informe!$F$11)+2,MONTH(Informe!$F$11),DAY(Informe!$F$11)),OR(E129&lt;Informe!$F$12,Informe!$F$12=""))=FALSE,IF(AND(D129&lt;=DATE(YEAR(Informe!$F$11)+2,MONTH(Informe!$F$11),DAY(Informe!$F$11)),E129&gt;=DATE(YEAR(Informe!$F$11)+2,MONTH(Informe!$F$11),DAY(Informe!$F$11)))=TRUE,MIN(E129,DATE(YEAR(Informe!$F$11)+2,MONTH(Informe!$F$11),DAY(Informe!$F$11))),E129)-IF(AND(D129&lt;=Informe!$F$12,E129&gt;=Informe!$F$12)=TRUE,MAX(D129,Informe!$F$12),D129)+1,0)),"")</f>
        <v/>
      </c>
      <c r="G129" s="18" t="str">
        <f>IF(D129&lt;&gt;"",IF(G128="",Informe!$D$4,G128),"")</f>
        <v/>
      </c>
      <c r="H129" s="19" t="str">
        <f>IF(D129&lt;&gt;"",ROUND(G129*IF(Informe!$D$6&gt;=DATEVALUE("22/11/2019"),Informe!$D$9,C129/365)*F129,IF(FALSE,-3,2)),"")</f>
        <v/>
      </c>
      <c r="I129" s="19" t="str">
        <f t="shared" si="4"/>
        <v/>
      </c>
    </row>
    <row r="130" spans="1:9" x14ac:dyDescent="0.35">
      <c r="A130" s="15" t="str">
        <f>IFERROR(IF(IF(AND(ROW(A130)=ROW($A$4),Informe!$D$5&lt;DATEVALUE("28/07/2006")),Informe!$D$5+1,INDEX('Intereses moratorios'!$A$7:$A$246,MATCH(Informe!$D$5,'Intereses moratorios'!$A$7:$A$246,1)+ROW(A130)-ROW($A$4)))=0,"",IF(AND(ROW(A130)=ROW($A$4),Informe!$D$5&lt;DATEVALUE("28/07/2006")),Informe!$D$5+1,INDEX('Intereses moratorios'!$A$7:$A$246,MATCH(Informe!$D$5,'Intereses moratorios'!$A$7:$A$246,1)+ROW(A130)-ROW($A$4)))),"")</f>
        <v/>
      </c>
      <c r="B130" s="15" t="str">
        <f>IFERROR(INDEX('Intereses moratorios'!$B$7:$B$246,MATCH(A130,'Intereses moratorios'!$A$7:$A$246,0)),"")</f>
        <v/>
      </c>
      <c r="C130" s="16" t="str">
        <f>IF(A130="","",IFERROR(IF(Informe!$D$6&gt;=DATEVALUE("22/11/2019"),Informe!$D$8,INDEX('Intereses moratorios'!$D$7:$D$246,MATCH(A130,'Intereses moratorios'!$A$7:$A$246,0))),""))</f>
        <v/>
      </c>
      <c r="D130" s="15" t="str">
        <f>IF(AND(B130&gt;Informe!$D$5,A130&lt;=Informe!$D$6),IF(D129="",Informe!$D$5+1,A130),"")</f>
        <v/>
      </c>
      <c r="E130" s="15" t="str">
        <f>IF(D130&lt;&gt;"",IF(#REF!="",MIN(Informe!$D$6,B130),B130),"")</f>
        <v/>
      </c>
      <c r="F130" s="17" t="str">
        <f>IF(D130&lt;&gt;"",IF(Informe!$F$11="",E130-D130+1,IF(AND(D130&gt;DATE(YEAR(Informe!$F$11)+2,MONTH(Informe!$F$11),DAY(Informe!$F$11)),OR(E130&lt;Informe!$F$12,Informe!$F$12=""))=FALSE,IF(AND(D130&lt;=DATE(YEAR(Informe!$F$11)+2,MONTH(Informe!$F$11),DAY(Informe!$F$11)),E130&gt;=DATE(YEAR(Informe!$F$11)+2,MONTH(Informe!$F$11),DAY(Informe!$F$11)))=TRUE,MIN(E130,DATE(YEAR(Informe!$F$11)+2,MONTH(Informe!$F$11),DAY(Informe!$F$11))),E130)-IF(AND(D130&lt;=Informe!$F$12,E130&gt;=Informe!$F$12)=TRUE,MAX(D130,Informe!$F$12),D130)+1,0)),"")</f>
        <v/>
      </c>
      <c r="G130" s="18" t="str">
        <f>IF(D130&lt;&gt;"",IF(G129="",Informe!$D$4,G129),"")</f>
        <v/>
      </c>
      <c r="H130" s="19" t="str">
        <f>IF(D130&lt;&gt;"",ROUND(G130*IF(Informe!$D$6&gt;=DATEVALUE("22/11/2019"),Informe!$D$9,C130/365)*F130,IF(FALSE,-3,2)),"")</f>
        <v/>
      </c>
      <c r="I130" s="19" t="str">
        <f t="shared" si="4"/>
        <v/>
      </c>
    </row>
    <row r="131" spans="1:9" x14ac:dyDescent="0.35">
      <c r="A131" s="15" t="str">
        <f>IFERROR(IF(IF(AND(ROW(A131)=ROW($A$4),Informe!$D$5&lt;DATEVALUE("28/07/2006")),Informe!$D$5+1,INDEX('Intereses moratorios'!$A$7:$A$246,MATCH(Informe!$D$5,'Intereses moratorios'!$A$7:$A$246,1)+ROW(A131)-ROW($A$4)))=0,"",IF(AND(ROW(A131)=ROW($A$4),Informe!$D$5&lt;DATEVALUE("28/07/2006")),Informe!$D$5+1,INDEX('Intereses moratorios'!$A$7:$A$246,MATCH(Informe!$D$5,'Intereses moratorios'!$A$7:$A$246,1)+ROW(A131)-ROW($A$4)))),"")</f>
        <v/>
      </c>
      <c r="B131" s="15" t="str">
        <f>IFERROR(INDEX('Intereses moratorios'!$B$7:$B$246,MATCH(A131,'Intereses moratorios'!$A$7:$A$246,0)),"")</f>
        <v/>
      </c>
      <c r="C131" s="16" t="str">
        <f>IF(A131="","",IFERROR(IF(Informe!$D$6&gt;=DATEVALUE("22/11/2019"),Informe!$D$8,INDEX('Intereses moratorios'!$D$7:$D$246,MATCH(A131,'Intereses moratorios'!$A$7:$A$246,0))),""))</f>
        <v/>
      </c>
      <c r="D131" s="15" t="str">
        <f>IF(AND(B131&gt;Informe!$D$5,A131&lt;=Informe!$D$6),IF(D130="",Informe!$D$5+1,A131),"")</f>
        <v/>
      </c>
      <c r="E131" s="15" t="str">
        <f>IF(D131&lt;&gt;"",IF(#REF!="",MIN(Informe!$D$6,B131),B131),"")</f>
        <v/>
      </c>
      <c r="F131" s="17" t="str">
        <f>IF(D131&lt;&gt;"",IF(Informe!$F$11="",E131-D131+1,IF(AND(D131&gt;DATE(YEAR(Informe!$F$11)+2,MONTH(Informe!$F$11),DAY(Informe!$F$11)),OR(E131&lt;Informe!$F$12,Informe!$F$12=""))=FALSE,IF(AND(D131&lt;=DATE(YEAR(Informe!$F$11)+2,MONTH(Informe!$F$11),DAY(Informe!$F$11)),E131&gt;=DATE(YEAR(Informe!$F$11)+2,MONTH(Informe!$F$11),DAY(Informe!$F$11)))=TRUE,MIN(E131,DATE(YEAR(Informe!$F$11)+2,MONTH(Informe!$F$11),DAY(Informe!$F$11))),E131)-IF(AND(D131&lt;=Informe!$F$12,E131&gt;=Informe!$F$12)=TRUE,MAX(D131,Informe!$F$12),D131)+1,0)),"")</f>
        <v/>
      </c>
      <c r="G131" s="18" t="str">
        <f>IF(D131&lt;&gt;"",IF(G130="",Informe!$D$4,G130),"")</f>
        <v/>
      </c>
      <c r="H131" s="19" t="str">
        <f>IF(D131&lt;&gt;"",ROUND(G131*IF(Informe!$D$6&gt;=DATEVALUE("22/11/2019"),Informe!$D$9,C131/365)*F131,IF(FALSE,-3,2)),"")</f>
        <v/>
      </c>
      <c r="I131" s="19" t="str">
        <f t="shared" si="4"/>
        <v/>
      </c>
    </row>
    <row r="132" spans="1:9" x14ac:dyDescent="0.35">
      <c r="A132" s="15" t="str">
        <f>IFERROR(IF(IF(AND(ROW(A132)=ROW($A$4),Informe!$D$5&lt;DATEVALUE("28/07/2006")),Informe!$D$5+1,INDEX('Intereses moratorios'!$A$7:$A$246,MATCH(Informe!$D$5,'Intereses moratorios'!$A$7:$A$246,1)+ROW(A132)-ROW($A$4)))=0,"",IF(AND(ROW(A132)=ROW($A$4),Informe!$D$5&lt;DATEVALUE("28/07/2006")),Informe!$D$5+1,INDEX('Intereses moratorios'!$A$7:$A$246,MATCH(Informe!$D$5,'Intereses moratorios'!$A$7:$A$246,1)+ROW(A132)-ROW($A$4)))),"")</f>
        <v/>
      </c>
      <c r="B132" s="15" t="str">
        <f>IFERROR(INDEX('Intereses moratorios'!$B$7:$B$246,MATCH(A132,'Intereses moratorios'!$A$7:$A$246,0)),"")</f>
        <v/>
      </c>
      <c r="C132" s="16" t="str">
        <f>IF(A132="","",IFERROR(IF(Informe!$D$6&gt;=DATEVALUE("22/11/2019"),Informe!$D$8,INDEX('Intereses moratorios'!$D$7:$D$246,MATCH(A132,'Intereses moratorios'!$A$7:$A$246,0))),""))</f>
        <v/>
      </c>
      <c r="D132" s="15" t="str">
        <f>IF(AND(B132&gt;Informe!$D$5,A132&lt;=Informe!$D$6),IF(D131="",Informe!$D$5+1,A132),"")</f>
        <v/>
      </c>
      <c r="E132" s="15" t="str">
        <f>IF(D132&lt;&gt;"",IF(#REF!="",MIN(Informe!$D$6,B132),B132),"")</f>
        <v/>
      </c>
      <c r="F132" s="17" t="str">
        <f>IF(D132&lt;&gt;"",IF(Informe!$F$11="",E132-D132+1,IF(AND(D132&gt;DATE(YEAR(Informe!$F$11)+2,MONTH(Informe!$F$11),DAY(Informe!$F$11)),OR(E132&lt;Informe!$F$12,Informe!$F$12=""))=FALSE,IF(AND(D132&lt;=DATE(YEAR(Informe!$F$11)+2,MONTH(Informe!$F$11),DAY(Informe!$F$11)),E132&gt;=DATE(YEAR(Informe!$F$11)+2,MONTH(Informe!$F$11),DAY(Informe!$F$11)))=TRUE,MIN(E132,DATE(YEAR(Informe!$F$11)+2,MONTH(Informe!$F$11),DAY(Informe!$F$11))),E132)-IF(AND(D132&lt;=Informe!$F$12,E132&gt;=Informe!$F$12)=TRUE,MAX(D132,Informe!$F$12),D132)+1,0)),"")</f>
        <v/>
      </c>
      <c r="G132" s="18" t="str">
        <f>IF(D132&lt;&gt;"",IF(G131="",Informe!$D$4,G131),"")</f>
        <v/>
      </c>
      <c r="H132" s="19" t="str">
        <f>IF(D132&lt;&gt;"",ROUND(G132*IF(Informe!$D$6&gt;=DATEVALUE("22/11/2019"),Informe!$D$9,C132/365)*F132,IF(FALSE,-3,2)),"")</f>
        <v/>
      </c>
      <c r="I132" s="19" t="str">
        <f t="shared" si="4"/>
        <v/>
      </c>
    </row>
    <row r="133" spans="1:9" x14ac:dyDescent="0.35">
      <c r="A133" s="15" t="str">
        <f>IFERROR(IF(IF(AND(ROW(A133)=ROW($A$4),Informe!$D$5&lt;DATEVALUE("28/07/2006")),Informe!$D$5+1,INDEX('Intereses moratorios'!$A$7:$A$246,MATCH(Informe!$D$5,'Intereses moratorios'!$A$7:$A$246,1)+ROW(A133)-ROW($A$4)))=0,"",IF(AND(ROW(A133)=ROW($A$4),Informe!$D$5&lt;DATEVALUE("28/07/2006")),Informe!$D$5+1,INDEX('Intereses moratorios'!$A$7:$A$246,MATCH(Informe!$D$5,'Intereses moratorios'!$A$7:$A$246,1)+ROW(A133)-ROW($A$4)))),"")</f>
        <v/>
      </c>
      <c r="B133" s="15" t="str">
        <f>IFERROR(INDEX('Intereses moratorios'!$B$7:$B$246,MATCH(A133,'Intereses moratorios'!$A$7:$A$246,0)),"")</f>
        <v/>
      </c>
      <c r="C133" s="16" t="str">
        <f>IF(A133="","",IFERROR(IF(Informe!$D$6&gt;=DATEVALUE("22/11/2019"),Informe!$D$8,INDEX('Intereses moratorios'!$D$7:$D$246,MATCH(A133,'Intereses moratorios'!$A$7:$A$246,0))),""))</f>
        <v/>
      </c>
      <c r="D133" s="15" t="str">
        <f>IF(AND(B133&gt;Informe!$D$5,A133&lt;=Informe!$D$6),IF(D132="",Informe!$D$5+1,A133),"")</f>
        <v/>
      </c>
      <c r="E133" s="15" t="str">
        <f>IF(D133&lt;&gt;"",IF(#REF!="",MIN(Informe!$D$6,B133),B133),"")</f>
        <v/>
      </c>
      <c r="F133" s="17" t="str">
        <f>IF(D133&lt;&gt;"",IF(Informe!$F$11="",E133-D133+1,IF(AND(D133&gt;DATE(YEAR(Informe!$F$11)+2,MONTH(Informe!$F$11),DAY(Informe!$F$11)),OR(E133&lt;Informe!$F$12,Informe!$F$12=""))=FALSE,IF(AND(D133&lt;=DATE(YEAR(Informe!$F$11)+2,MONTH(Informe!$F$11),DAY(Informe!$F$11)),E133&gt;=DATE(YEAR(Informe!$F$11)+2,MONTH(Informe!$F$11),DAY(Informe!$F$11)))=TRUE,MIN(E133,DATE(YEAR(Informe!$F$11)+2,MONTH(Informe!$F$11),DAY(Informe!$F$11))),E133)-IF(AND(D133&lt;=Informe!$F$12,E133&gt;=Informe!$F$12)=TRUE,MAX(D133,Informe!$F$12),D133)+1,0)),"")</f>
        <v/>
      </c>
      <c r="G133" s="18" t="str">
        <f>IF(D133&lt;&gt;"",IF(G132="",Informe!$D$4,G132),"")</f>
        <v/>
      </c>
      <c r="H133" s="19" t="str">
        <f>IF(D133&lt;&gt;"",ROUND(G133*IF(Informe!$D$6&gt;=DATEVALUE("22/11/2019"),Informe!$D$9,C133/365)*F133,IF(FALSE,-3,2)),"")</f>
        <v/>
      </c>
      <c r="I133" s="19" t="str">
        <f t="shared" si="4"/>
        <v/>
      </c>
    </row>
    <row r="134" spans="1:9" x14ac:dyDescent="0.35">
      <c r="A134" s="15" t="str">
        <f>IFERROR(IF(IF(AND(ROW(A134)=ROW($A$4),Informe!$D$5&lt;DATEVALUE("28/07/2006")),Informe!$D$5+1,INDEX('Intereses moratorios'!$A$7:$A$246,MATCH(Informe!$D$5,'Intereses moratorios'!$A$7:$A$246,1)+ROW(A134)-ROW($A$4)))=0,"",IF(AND(ROW(A134)=ROW($A$4),Informe!$D$5&lt;DATEVALUE("28/07/2006")),Informe!$D$5+1,INDEX('Intereses moratorios'!$A$7:$A$246,MATCH(Informe!$D$5,'Intereses moratorios'!$A$7:$A$246,1)+ROW(A134)-ROW($A$4)))),"")</f>
        <v/>
      </c>
      <c r="B134" s="15" t="str">
        <f>IFERROR(INDEX('Intereses moratorios'!$B$7:$B$246,MATCH(A134,'Intereses moratorios'!$A$7:$A$246,0)),"")</f>
        <v/>
      </c>
      <c r="C134" s="16" t="str">
        <f>IF(A134="","",IFERROR(IF(Informe!$D$6&gt;=DATEVALUE("22/11/2019"),Informe!$D$8,INDEX('Intereses moratorios'!$D$7:$D$246,MATCH(A134,'Intereses moratorios'!$A$7:$A$246,0))),""))</f>
        <v/>
      </c>
      <c r="D134" s="15" t="str">
        <f>IF(AND(B134&gt;Informe!$D$5,A134&lt;=Informe!$D$6),IF(D133="",Informe!$D$5+1,A134),"")</f>
        <v/>
      </c>
      <c r="E134" s="15" t="str">
        <f>IF(D134&lt;&gt;"",IF(#REF!="",MIN(Informe!$D$6,B134),B134),"")</f>
        <v/>
      </c>
      <c r="F134" s="17" t="str">
        <f>IF(D134&lt;&gt;"",IF(Informe!$F$11="",E134-D134+1,IF(AND(D134&gt;DATE(YEAR(Informe!$F$11)+2,MONTH(Informe!$F$11),DAY(Informe!$F$11)),OR(E134&lt;Informe!$F$12,Informe!$F$12=""))=FALSE,IF(AND(D134&lt;=DATE(YEAR(Informe!$F$11)+2,MONTH(Informe!$F$11),DAY(Informe!$F$11)),E134&gt;=DATE(YEAR(Informe!$F$11)+2,MONTH(Informe!$F$11),DAY(Informe!$F$11)))=TRUE,MIN(E134,DATE(YEAR(Informe!$F$11)+2,MONTH(Informe!$F$11),DAY(Informe!$F$11))),E134)-IF(AND(D134&lt;=Informe!$F$12,E134&gt;=Informe!$F$12)=TRUE,MAX(D134,Informe!$F$12),D134)+1,0)),"")</f>
        <v/>
      </c>
      <c r="G134" s="18" t="str">
        <f>IF(D134&lt;&gt;"",IF(G133="",Informe!$D$4,G133),"")</f>
        <v/>
      </c>
      <c r="H134" s="19" t="str">
        <f>IF(D134&lt;&gt;"",ROUND(G134*IF(Informe!$D$6&gt;=DATEVALUE("22/11/2019"),Informe!$D$9,C134/365)*F134,IF(FALSE,-3,2)),"")</f>
        <v/>
      </c>
      <c r="I134" s="19" t="str">
        <f t="shared" si="4"/>
        <v/>
      </c>
    </row>
    <row r="135" spans="1:9" x14ac:dyDescent="0.35">
      <c r="A135" s="15" t="str">
        <f>IFERROR(IF(IF(AND(ROW(A135)=ROW($A$4),Informe!$D$5&lt;DATEVALUE("28/07/2006")),Informe!$D$5+1,INDEX('Intereses moratorios'!$A$7:$A$246,MATCH(Informe!$D$5,'Intereses moratorios'!$A$7:$A$246,1)+ROW(A135)-ROW($A$4)))=0,"",IF(AND(ROW(A135)=ROW($A$4),Informe!$D$5&lt;DATEVALUE("28/07/2006")),Informe!$D$5+1,INDEX('Intereses moratorios'!$A$7:$A$246,MATCH(Informe!$D$5,'Intereses moratorios'!$A$7:$A$246,1)+ROW(A135)-ROW($A$4)))),"")</f>
        <v/>
      </c>
      <c r="B135" s="15" t="str">
        <f>IFERROR(INDEX('Intereses moratorios'!$B$7:$B$246,MATCH(A135,'Intereses moratorios'!$A$7:$A$246,0)),"")</f>
        <v/>
      </c>
      <c r="C135" s="16" t="str">
        <f>IF(A135="","",IFERROR(IF(Informe!$D$6&gt;=DATEVALUE("22/11/2019"),Informe!$D$8,INDEX('Intereses moratorios'!$D$7:$D$246,MATCH(A135,'Intereses moratorios'!$A$7:$A$246,0))),""))</f>
        <v/>
      </c>
      <c r="D135" s="15" t="str">
        <f>IF(AND(B135&gt;Informe!$D$5,A135&lt;=Informe!$D$6),IF(D134="",Informe!$D$5+1,A135),"")</f>
        <v/>
      </c>
      <c r="E135" s="15" t="str">
        <f>IF(D135&lt;&gt;"",IF(#REF!="",MIN(Informe!$D$6,B135),B135),"")</f>
        <v/>
      </c>
      <c r="F135" s="17" t="str">
        <f>IF(D135&lt;&gt;"",IF(Informe!$F$11="",E135-D135+1,IF(AND(D135&gt;DATE(YEAR(Informe!$F$11)+2,MONTH(Informe!$F$11),DAY(Informe!$F$11)),OR(E135&lt;Informe!$F$12,Informe!$F$12=""))=FALSE,IF(AND(D135&lt;=DATE(YEAR(Informe!$F$11)+2,MONTH(Informe!$F$11),DAY(Informe!$F$11)),E135&gt;=DATE(YEAR(Informe!$F$11)+2,MONTH(Informe!$F$11),DAY(Informe!$F$11)))=TRUE,MIN(E135,DATE(YEAR(Informe!$F$11)+2,MONTH(Informe!$F$11),DAY(Informe!$F$11))),E135)-IF(AND(D135&lt;=Informe!$F$12,E135&gt;=Informe!$F$12)=TRUE,MAX(D135,Informe!$F$12),D135)+1,0)),"")</f>
        <v/>
      </c>
      <c r="G135" s="18" t="str">
        <f>IF(D135&lt;&gt;"",IF(G134="",Informe!$D$4,G134),"")</f>
        <v/>
      </c>
      <c r="H135" s="19" t="str">
        <f>IF(D135&lt;&gt;"",ROUND(G135*IF(Informe!$D$6&gt;=DATEVALUE("22/11/2019"),Informe!$D$9,C135/365)*F135,IF(FALSE,-3,2)),"")</f>
        <v/>
      </c>
      <c r="I135" s="19" t="str">
        <f t="shared" si="4"/>
        <v/>
      </c>
    </row>
    <row r="136" spans="1:9" x14ac:dyDescent="0.35">
      <c r="A136" s="15" t="str">
        <f>IFERROR(IF(IF(AND(ROW(A136)=ROW($A$4),Informe!$D$5&lt;DATEVALUE("28/07/2006")),Informe!$D$5+1,INDEX('Intereses moratorios'!$A$7:$A$246,MATCH(Informe!$D$5,'Intereses moratorios'!$A$7:$A$246,1)+ROW(A136)-ROW($A$4)))=0,"",IF(AND(ROW(A136)=ROW($A$4),Informe!$D$5&lt;DATEVALUE("28/07/2006")),Informe!$D$5+1,INDEX('Intereses moratorios'!$A$7:$A$246,MATCH(Informe!$D$5,'Intereses moratorios'!$A$7:$A$246,1)+ROW(A136)-ROW($A$4)))),"")</f>
        <v/>
      </c>
      <c r="B136" s="15" t="str">
        <f>IFERROR(INDEX('Intereses moratorios'!$B$7:$B$246,MATCH(A136,'Intereses moratorios'!$A$7:$A$246,0)),"")</f>
        <v/>
      </c>
      <c r="C136" s="16" t="str">
        <f>IF(A136="","",IFERROR(IF(Informe!$D$6&gt;=DATEVALUE("22/11/2019"),Informe!$D$8,INDEX('Intereses moratorios'!$D$7:$D$246,MATCH(A136,'Intereses moratorios'!$A$7:$A$246,0))),""))</f>
        <v/>
      </c>
      <c r="D136" s="15" t="str">
        <f>IF(AND(B136&gt;Informe!$D$5,A136&lt;=Informe!$D$6),IF(D135="",Informe!$D$5+1,A136),"")</f>
        <v/>
      </c>
      <c r="E136" s="15" t="str">
        <f>IF(D136&lt;&gt;"",IF(#REF!="",MIN(Informe!$D$6,B136),B136),"")</f>
        <v/>
      </c>
      <c r="F136" s="17" t="str">
        <f>IF(D136&lt;&gt;"",IF(Informe!$F$11="",E136-D136+1,IF(AND(D136&gt;DATE(YEAR(Informe!$F$11)+2,MONTH(Informe!$F$11),DAY(Informe!$F$11)),OR(E136&lt;Informe!$F$12,Informe!$F$12=""))=FALSE,IF(AND(D136&lt;=DATE(YEAR(Informe!$F$11)+2,MONTH(Informe!$F$11),DAY(Informe!$F$11)),E136&gt;=DATE(YEAR(Informe!$F$11)+2,MONTH(Informe!$F$11),DAY(Informe!$F$11)))=TRUE,MIN(E136,DATE(YEAR(Informe!$F$11)+2,MONTH(Informe!$F$11),DAY(Informe!$F$11))),E136)-IF(AND(D136&lt;=Informe!$F$12,E136&gt;=Informe!$F$12)=TRUE,MAX(D136,Informe!$F$12),D136)+1,0)),"")</f>
        <v/>
      </c>
      <c r="G136" s="18" t="str">
        <f>IF(D136&lt;&gt;"",IF(G135="",Informe!$D$4,G135),"")</f>
        <v/>
      </c>
      <c r="H136" s="19" t="str">
        <f>IF(D136&lt;&gt;"",ROUND(G136*IF(Informe!$D$6&gt;=DATEVALUE("22/11/2019"),Informe!$D$9,C136/365)*F136,IF(FALSE,-3,2)),"")</f>
        <v/>
      </c>
      <c r="I136" s="19" t="str">
        <f t="shared" si="4"/>
        <v/>
      </c>
    </row>
    <row r="137" spans="1:9" x14ac:dyDescent="0.35">
      <c r="A137" s="15" t="str">
        <f>IFERROR(IF(IF(AND(ROW(A137)=ROW($A$4),Informe!$D$5&lt;DATEVALUE("28/07/2006")),Informe!$D$5+1,INDEX('Intereses moratorios'!$A$7:$A$246,MATCH(Informe!$D$5,'Intereses moratorios'!$A$7:$A$246,1)+ROW(A137)-ROW($A$4)))=0,"",IF(AND(ROW(A137)=ROW($A$4),Informe!$D$5&lt;DATEVALUE("28/07/2006")),Informe!$D$5+1,INDEX('Intereses moratorios'!$A$7:$A$246,MATCH(Informe!$D$5,'Intereses moratorios'!$A$7:$A$246,1)+ROW(A137)-ROW($A$4)))),"")</f>
        <v/>
      </c>
      <c r="B137" s="15" t="str">
        <f>IFERROR(INDEX('Intereses moratorios'!$B$7:$B$246,MATCH(A137,'Intereses moratorios'!$A$7:$A$246,0)),"")</f>
        <v/>
      </c>
      <c r="C137" s="16" t="str">
        <f>IF(A137="","",IFERROR(IF(Informe!$D$6&gt;=DATEVALUE("22/11/2019"),Informe!$D$8,INDEX('Intereses moratorios'!$D$7:$D$246,MATCH(A137,'Intereses moratorios'!$A$7:$A$246,0))),""))</f>
        <v/>
      </c>
      <c r="D137" s="15" t="str">
        <f>IF(AND(B137&gt;Informe!$D$5,A137&lt;=Informe!$D$6),IF(D136="",Informe!$D$5+1,A137),"")</f>
        <v/>
      </c>
      <c r="E137" s="15" t="str">
        <f>IF(D137&lt;&gt;"",IF(#REF!="",MIN(Informe!$D$6,B137),B137),"")</f>
        <v/>
      </c>
      <c r="F137" s="17" t="str">
        <f>IF(D137&lt;&gt;"",IF(Informe!$F$11="",E137-D137+1,IF(AND(D137&gt;DATE(YEAR(Informe!$F$11)+2,MONTH(Informe!$F$11),DAY(Informe!$F$11)),OR(E137&lt;Informe!$F$12,Informe!$F$12=""))=FALSE,IF(AND(D137&lt;=DATE(YEAR(Informe!$F$11)+2,MONTH(Informe!$F$11),DAY(Informe!$F$11)),E137&gt;=DATE(YEAR(Informe!$F$11)+2,MONTH(Informe!$F$11),DAY(Informe!$F$11)))=TRUE,MIN(E137,DATE(YEAR(Informe!$F$11)+2,MONTH(Informe!$F$11),DAY(Informe!$F$11))),E137)-IF(AND(D137&lt;=Informe!$F$12,E137&gt;=Informe!$F$12)=TRUE,MAX(D137,Informe!$F$12),D137)+1,0)),"")</f>
        <v/>
      </c>
      <c r="G137" s="18" t="str">
        <f>IF(D137&lt;&gt;"",IF(G136="",Informe!$D$4,G136),"")</f>
        <v/>
      </c>
      <c r="H137" s="19" t="str">
        <f>IF(D137&lt;&gt;"",ROUND(G137*IF(Informe!$D$6&gt;=DATEVALUE("22/11/2019"),Informe!$D$9,C137/365)*F137,IF(FALSE,-3,2)),"")</f>
        <v/>
      </c>
      <c r="I137" s="19" t="str">
        <f t="shared" si="4"/>
        <v/>
      </c>
    </row>
    <row r="138" spans="1:9" x14ac:dyDescent="0.35">
      <c r="A138" s="15" t="str">
        <f>IFERROR(IF(IF(AND(ROW(A138)=ROW($A$4),Informe!$D$5&lt;DATEVALUE("28/07/2006")),Informe!$D$5+1,INDEX('Intereses moratorios'!$A$7:$A$246,MATCH(Informe!$D$5,'Intereses moratorios'!$A$7:$A$246,1)+ROW(A138)-ROW($A$4)))=0,"",IF(AND(ROW(A138)=ROW($A$4),Informe!$D$5&lt;DATEVALUE("28/07/2006")),Informe!$D$5+1,INDEX('Intereses moratorios'!$A$7:$A$246,MATCH(Informe!$D$5,'Intereses moratorios'!$A$7:$A$246,1)+ROW(A138)-ROW($A$4)))),"")</f>
        <v/>
      </c>
      <c r="B138" s="15" t="str">
        <f>IFERROR(INDEX('Intereses moratorios'!$B$7:$B$246,MATCH(A138,'Intereses moratorios'!$A$7:$A$246,0)),"")</f>
        <v/>
      </c>
      <c r="C138" s="16" t="str">
        <f>IF(A138="","",IFERROR(IF(Informe!$D$6&gt;=DATEVALUE("22/11/2019"),Informe!$D$8,INDEX('Intereses moratorios'!$D$7:$D$246,MATCH(A138,'Intereses moratorios'!$A$7:$A$246,0))),""))</f>
        <v/>
      </c>
      <c r="D138" s="15" t="str">
        <f>IF(AND(B138&gt;Informe!$D$5,A138&lt;=Informe!$D$6),IF(D137="",Informe!$D$5+1,A138),"")</f>
        <v/>
      </c>
      <c r="E138" s="15" t="str">
        <f>IF(D138&lt;&gt;"",IF(#REF!="",MIN(Informe!$D$6,B138),B138),"")</f>
        <v/>
      </c>
      <c r="F138" s="17" t="str">
        <f>IF(D138&lt;&gt;"",IF(Informe!$F$11="",E138-D138+1,IF(AND(D138&gt;DATE(YEAR(Informe!$F$11)+2,MONTH(Informe!$F$11),DAY(Informe!$F$11)),OR(E138&lt;Informe!$F$12,Informe!$F$12=""))=FALSE,IF(AND(D138&lt;=DATE(YEAR(Informe!$F$11)+2,MONTH(Informe!$F$11),DAY(Informe!$F$11)),E138&gt;=DATE(YEAR(Informe!$F$11)+2,MONTH(Informe!$F$11),DAY(Informe!$F$11)))=TRUE,MIN(E138,DATE(YEAR(Informe!$F$11)+2,MONTH(Informe!$F$11),DAY(Informe!$F$11))),E138)-IF(AND(D138&lt;=Informe!$F$12,E138&gt;=Informe!$F$12)=TRUE,MAX(D138,Informe!$F$12),D138)+1,0)),"")</f>
        <v/>
      </c>
      <c r="G138" s="18" t="str">
        <f>IF(D138&lt;&gt;"",IF(G137="",Informe!$D$4,G137),"")</f>
        <v/>
      </c>
      <c r="H138" s="19" t="str">
        <f>IF(D138&lt;&gt;"",ROUND(G138*IF(Informe!$D$6&gt;=DATEVALUE("22/11/2019"),Informe!$D$9,C138/365)*F138,IF(FALSE,-3,2)),"")</f>
        <v/>
      </c>
      <c r="I138" s="19" t="str">
        <f t="shared" si="4"/>
        <v/>
      </c>
    </row>
    <row r="139" spans="1:9" x14ac:dyDescent="0.35">
      <c r="A139" s="15" t="str">
        <f>IFERROR(IF(IF(AND(ROW(A139)=ROW($A$4),Informe!$D$5&lt;DATEVALUE("28/07/2006")),Informe!$D$5+1,INDEX('Intereses moratorios'!$A$7:$A$246,MATCH(Informe!$D$5,'Intereses moratorios'!$A$7:$A$246,1)+ROW(A139)-ROW($A$4)))=0,"",IF(AND(ROW(A139)=ROW($A$4),Informe!$D$5&lt;DATEVALUE("28/07/2006")),Informe!$D$5+1,INDEX('Intereses moratorios'!$A$7:$A$246,MATCH(Informe!$D$5,'Intereses moratorios'!$A$7:$A$246,1)+ROW(A139)-ROW($A$4)))),"")</f>
        <v/>
      </c>
      <c r="B139" s="15" t="str">
        <f>IFERROR(INDEX('Intereses moratorios'!$B$7:$B$246,MATCH(A139,'Intereses moratorios'!$A$7:$A$246,0)),"")</f>
        <v/>
      </c>
      <c r="C139" s="16" t="str">
        <f>IF(A139="","",IFERROR(IF(Informe!$D$6&gt;=DATEVALUE("22/11/2019"),Informe!$D$8,INDEX('Intereses moratorios'!$D$7:$D$246,MATCH(A139,'Intereses moratorios'!$A$7:$A$246,0))),""))</f>
        <v/>
      </c>
      <c r="D139" s="15" t="str">
        <f>IF(AND(B139&gt;Informe!$D$5,A139&lt;=Informe!$D$6),IF(D138="",Informe!$D$5+1,A139),"")</f>
        <v/>
      </c>
      <c r="E139" s="15" t="str">
        <f>IF(D139&lt;&gt;"",IF(#REF!="",MIN(Informe!$D$6,B139),B139),"")</f>
        <v/>
      </c>
      <c r="F139" s="17" t="str">
        <f>IF(D139&lt;&gt;"",IF(Informe!$F$11="",E139-D139+1,IF(AND(D139&gt;DATE(YEAR(Informe!$F$11)+2,MONTH(Informe!$F$11),DAY(Informe!$F$11)),OR(E139&lt;Informe!$F$12,Informe!$F$12=""))=FALSE,IF(AND(D139&lt;=DATE(YEAR(Informe!$F$11)+2,MONTH(Informe!$F$11),DAY(Informe!$F$11)),E139&gt;=DATE(YEAR(Informe!$F$11)+2,MONTH(Informe!$F$11),DAY(Informe!$F$11)))=TRUE,MIN(E139,DATE(YEAR(Informe!$F$11)+2,MONTH(Informe!$F$11),DAY(Informe!$F$11))),E139)-IF(AND(D139&lt;=Informe!$F$12,E139&gt;=Informe!$F$12)=TRUE,MAX(D139,Informe!$F$12),D139)+1,0)),"")</f>
        <v/>
      </c>
      <c r="G139" s="18" t="str">
        <f>IF(D139&lt;&gt;"",IF(G138="",Informe!$D$4,G138),"")</f>
        <v/>
      </c>
      <c r="H139" s="19" t="str">
        <f>IF(D139&lt;&gt;"",ROUND(G139*IF(Informe!$D$6&gt;=DATEVALUE("22/11/2019"),Informe!$D$9,C139/365)*F139,IF(FALSE,-3,2)),"")</f>
        <v/>
      </c>
      <c r="I139" s="19" t="str">
        <f t="shared" si="4"/>
        <v/>
      </c>
    </row>
    <row r="140" spans="1:9" x14ac:dyDescent="0.35">
      <c r="A140" s="15" t="str">
        <f>IFERROR(IF(IF(AND(ROW(A140)=ROW($A$4),Informe!$D$5&lt;DATEVALUE("28/07/2006")),Informe!$D$5+1,INDEX('Intereses moratorios'!$A$7:$A$246,MATCH(Informe!$D$5,'Intereses moratorios'!$A$7:$A$246,1)+ROW(A140)-ROW($A$4)))=0,"",IF(AND(ROW(A140)=ROW($A$4),Informe!$D$5&lt;DATEVALUE("28/07/2006")),Informe!$D$5+1,INDEX('Intereses moratorios'!$A$7:$A$246,MATCH(Informe!$D$5,'Intereses moratorios'!$A$7:$A$246,1)+ROW(A140)-ROW($A$4)))),"")</f>
        <v/>
      </c>
      <c r="B140" s="15" t="str">
        <f>IFERROR(INDEX('Intereses moratorios'!$B$7:$B$246,MATCH(A140,'Intereses moratorios'!$A$7:$A$246,0)),"")</f>
        <v/>
      </c>
      <c r="C140" s="16" t="str">
        <f>IF(A140="","",IFERROR(IF(Informe!$D$6&gt;=DATEVALUE("22/11/2019"),Informe!$D$8,INDEX('Intereses moratorios'!$D$7:$D$246,MATCH(A140,'Intereses moratorios'!$A$7:$A$246,0))),""))</f>
        <v/>
      </c>
      <c r="D140" s="15" t="str">
        <f>IF(AND(B140&gt;Informe!$D$5,A140&lt;=Informe!$D$6),IF(D139="",Informe!$D$5+1,A140),"")</f>
        <v/>
      </c>
      <c r="E140" s="15" t="str">
        <f>IF(D140&lt;&gt;"",IF(#REF!="",MIN(Informe!$D$6,B140),B140),"")</f>
        <v/>
      </c>
      <c r="F140" s="17" t="str">
        <f>IF(D140&lt;&gt;"",IF(Informe!$F$11="",E140-D140+1,IF(AND(D140&gt;DATE(YEAR(Informe!$F$11)+2,MONTH(Informe!$F$11),DAY(Informe!$F$11)),OR(E140&lt;Informe!$F$12,Informe!$F$12=""))=FALSE,IF(AND(D140&lt;=DATE(YEAR(Informe!$F$11)+2,MONTH(Informe!$F$11),DAY(Informe!$F$11)),E140&gt;=DATE(YEAR(Informe!$F$11)+2,MONTH(Informe!$F$11),DAY(Informe!$F$11)))=TRUE,MIN(E140,DATE(YEAR(Informe!$F$11)+2,MONTH(Informe!$F$11),DAY(Informe!$F$11))),E140)-IF(AND(D140&lt;=Informe!$F$12,E140&gt;=Informe!$F$12)=TRUE,MAX(D140,Informe!$F$12),D140)+1,0)),"")</f>
        <v/>
      </c>
      <c r="G140" s="18" t="str">
        <f>IF(D140&lt;&gt;"",IF(G139="",Informe!$D$4,G139),"")</f>
        <v/>
      </c>
      <c r="H140" s="19" t="str">
        <f>IF(D140&lt;&gt;"",ROUND(G140*IF(Informe!$D$6&gt;=DATEVALUE("22/11/2019"),Informe!$D$9,C140/365)*F140,IF(FALSE,-3,2)),"")</f>
        <v/>
      </c>
      <c r="I140" s="19" t="str">
        <f t="shared" si="4"/>
        <v/>
      </c>
    </row>
    <row r="141" spans="1:9" x14ac:dyDescent="0.35">
      <c r="A141" s="15" t="str">
        <f>IFERROR(IF(IF(AND(ROW(A141)=ROW($A$4),Informe!$D$5&lt;DATEVALUE("28/07/2006")),Informe!$D$5+1,INDEX('Intereses moratorios'!$A$7:$A$246,MATCH(Informe!$D$5,'Intereses moratorios'!$A$7:$A$246,1)+ROW(A141)-ROW($A$4)))=0,"",IF(AND(ROW(A141)=ROW($A$4),Informe!$D$5&lt;DATEVALUE("28/07/2006")),Informe!$D$5+1,INDEX('Intereses moratorios'!$A$7:$A$246,MATCH(Informe!$D$5,'Intereses moratorios'!$A$7:$A$246,1)+ROW(A141)-ROW($A$4)))),"")</f>
        <v/>
      </c>
      <c r="B141" s="15" t="str">
        <f>IFERROR(INDEX('Intereses moratorios'!$B$7:$B$246,MATCH(A141,'Intereses moratorios'!$A$7:$A$246,0)),"")</f>
        <v/>
      </c>
      <c r="C141" s="16" t="str">
        <f>IF(A141="","",IFERROR(IF(Informe!$D$6&gt;=DATEVALUE("22/11/2019"),Informe!$D$8,INDEX('Intereses moratorios'!$D$7:$D$246,MATCH(A141,'Intereses moratorios'!$A$7:$A$246,0))),""))</f>
        <v/>
      </c>
      <c r="D141" s="15" t="str">
        <f>IF(AND(B141&gt;Informe!$D$5,A141&lt;=Informe!$D$6),IF(D140="",Informe!$D$5+1,A141),"")</f>
        <v/>
      </c>
      <c r="E141" s="15" t="str">
        <f>IF(D141&lt;&gt;"",IF(#REF!="",MIN(Informe!$D$6,B141),B141),"")</f>
        <v/>
      </c>
      <c r="F141" s="17" t="str">
        <f>IF(D141&lt;&gt;"",IF(Informe!$F$11="",E141-D141+1,IF(AND(D141&gt;DATE(YEAR(Informe!$F$11)+2,MONTH(Informe!$F$11),DAY(Informe!$F$11)),OR(E141&lt;Informe!$F$12,Informe!$F$12=""))=FALSE,IF(AND(D141&lt;=DATE(YEAR(Informe!$F$11)+2,MONTH(Informe!$F$11),DAY(Informe!$F$11)),E141&gt;=DATE(YEAR(Informe!$F$11)+2,MONTH(Informe!$F$11),DAY(Informe!$F$11)))=TRUE,MIN(E141,DATE(YEAR(Informe!$F$11)+2,MONTH(Informe!$F$11),DAY(Informe!$F$11))),E141)-IF(AND(D141&lt;=Informe!$F$12,E141&gt;=Informe!$F$12)=TRUE,MAX(D141,Informe!$F$12),D141)+1,0)),"")</f>
        <v/>
      </c>
      <c r="G141" s="18" t="str">
        <f>IF(D141&lt;&gt;"",IF(G140="",Informe!$D$4,G140),"")</f>
        <v/>
      </c>
      <c r="H141" s="19" t="str">
        <f>IF(D141&lt;&gt;"",ROUND(G141*IF(Informe!$D$6&gt;=DATEVALUE("22/11/2019"),Informe!$D$9,C141/365)*F141,IF(FALSE,-3,2)),"")</f>
        <v/>
      </c>
      <c r="I141" s="19" t="str">
        <f t="shared" si="4"/>
        <v/>
      </c>
    </row>
    <row r="142" spans="1:9" x14ac:dyDescent="0.35">
      <c r="A142" s="15" t="str">
        <f>IFERROR(IF(IF(AND(ROW(A142)=ROW($A$4),Informe!$D$5&lt;DATEVALUE("28/07/2006")),Informe!$D$5+1,INDEX('Intereses moratorios'!$A$7:$A$246,MATCH(Informe!$D$5,'Intereses moratorios'!$A$7:$A$246,1)+ROW(A142)-ROW($A$4)))=0,"",IF(AND(ROW(A142)=ROW($A$4),Informe!$D$5&lt;DATEVALUE("28/07/2006")),Informe!$D$5+1,INDEX('Intereses moratorios'!$A$7:$A$246,MATCH(Informe!$D$5,'Intereses moratorios'!$A$7:$A$246,1)+ROW(A142)-ROW($A$4)))),"")</f>
        <v/>
      </c>
      <c r="B142" s="15" t="str">
        <f>IFERROR(INDEX('Intereses moratorios'!$B$7:$B$246,MATCH(A142,'Intereses moratorios'!$A$7:$A$246,0)),"")</f>
        <v/>
      </c>
      <c r="C142" s="16" t="str">
        <f>IF(A142="","",IFERROR(IF(Informe!$D$6&gt;=DATEVALUE("22/11/2019"),Informe!$D$8,INDEX('Intereses moratorios'!$D$7:$D$246,MATCH(A142,'Intereses moratorios'!$A$7:$A$246,0))),""))</f>
        <v/>
      </c>
      <c r="D142" s="15" t="str">
        <f>IF(AND(B142&gt;Informe!$D$5,A142&lt;=Informe!$D$6),IF(D141="",Informe!$D$5+1,A142),"")</f>
        <v/>
      </c>
      <c r="E142" s="15" t="str">
        <f>IF(D142&lt;&gt;"",IF(#REF!="",MIN(Informe!$D$6,B142),B142),"")</f>
        <v/>
      </c>
      <c r="F142" s="17" t="str">
        <f>IF(D142&lt;&gt;"",IF(Informe!$F$11="",E142-D142+1,IF(AND(D142&gt;DATE(YEAR(Informe!$F$11)+2,MONTH(Informe!$F$11),DAY(Informe!$F$11)),OR(E142&lt;Informe!$F$12,Informe!$F$12=""))=FALSE,IF(AND(D142&lt;=DATE(YEAR(Informe!$F$11)+2,MONTH(Informe!$F$11),DAY(Informe!$F$11)),E142&gt;=DATE(YEAR(Informe!$F$11)+2,MONTH(Informe!$F$11),DAY(Informe!$F$11)))=TRUE,MIN(E142,DATE(YEAR(Informe!$F$11)+2,MONTH(Informe!$F$11),DAY(Informe!$F$11))),E142)-IF(AND(D142&lt;=Informe!$F$12,E142&gt;=Informe!$F$12)=TRUE,MAX(D142,Informe!$F$12),D142)+1,0)),"")</f>
        <v/>
      </c>
      <c r="G142" s="18" t="str">
        <f>IF(D142&lt;&gt;"",IF(G141="",Informe!$D$4,G141),"")</f>
        <v/>
      </c>
      <c r="H142" s="19" t="str">
        <f>IF(D142&lt;&gt;"",ROUND(G142*IF(Informe!$D$6&gt;=DATEVALUE("22/11/2019"),Informe!$D$9,C142/365)*F142,IF(FALSE,-3,2)),"")</f>
        <v/>
      </c>
      <c r="I142" s="19" t="str">
        <f t="shared" si="4"/>
        <v/>
      </c>
    </row>
    <row r="143" spans="1:9" x14ac:dyDescent="0.35">
      <c r="A143" s="15" t="str">
        <f>IFERROR(IF(IF(AND(ROW(A143)=ROW($A$4),Informe!$D$5&lt;DATEVALUE("28/07/2006")),Informe!$D$5+1,INDEX('Intereses moratorios'!$A$7:$A$246,MATCH(Informe!$D$5,'Intereses moratorios'!$A$7:$A$246,1)+ROW(A143)-ROW($A$4)))=0,"",IF(AND(ROW(A143)=ROW($A$4),Informe!$D$5&lt;DATEVALUE("28/07/2006")),Informe!$D$5+1,INDEX('Intereses moratorios'!$A$7:$A$246,MATCH(Informe!$D$5,'Intereses moratorios'!$A$7:$A$246,1)+ROW(A143)-ROW($A$4)))),"")</f>
        <v/>
      </c>
      <c r="B143" s="15" t="str">
        <f>IFERROR(INDEX('Intereses moratorios'!$B$7:$B$246,MATCH(A143,'Intereses moratorios'!$A$7:$A$246,0)),"")</f>
        <v/>
      </c>
      <c r="C143" s="16" t="str">
        <f>IF(A143="","",IFERROR(IF(Informe!$D$6&gt;=DATEVALUE("22/11/2019"),Informe!$D$8,INDEX('Intereses moratorios'!$D$7:$D$246,MATCH(A143,'Intereses moratorios'!$A$7:$A$246,0))),""))</f>
        <v/>
      </c>
      <c r="D143" s="15" t="str">
        <f>IF(AND(B143&gt;Informe!$D$5,A143&lt;=Informe!$D$6),IF(D142="",Informe!$D$5+1,A143),"")</f>
        <v/>
      </c>
      <c r="E143" s="15" t="str">
        <f>IF(D143&lt;&gt;"",IF(#REF!="",MIN(Informe!$D$6,B143),B143),"")</f>
        <v/>
      </c>
      <c r="F143" s="17" t="str">
        <f>IF(D143&lt;&gt;"",IF(Informe!$F$11="",E143-D143+1,IF(AND(D143&gt;DATE(YEAR(Informe!$F$11)+2,MONTH(Informe!$F$11),DAY(Informe!$F$11)),OR(E143&lt;Informe!$F$12,Informe!$F$12=""))=FALSE,IF(AND(D143&lt;=DATE(YEAR(Informe!$F$11)+2,MONTH(Informe!$F$11),DAY(Informe!$F$11)),E143&gt;=DATE(YEAR(Informe!$F$11)+2,MONTH(Informe!$F$11),DAY(Informe!$F$11)))=TRUE,MIN(E143,DATE(YEAR(Informe!$F$11)+2,MONTH(Informe!$F$11),DAY(Informe!$F$11))),E143)-IF(AND(D143&lt;=Informe!$F$12,E143&gt;=Informe!$F$12)=TRUE,MAX(D143,Informe!$F$12),D143)+1,0)),"")</f>
        <v/>
      </c>
      <c r="G143" s="18" t="str">
        <f>IF(D143&lt;&gt;"",IF(G142="",Informe!$D$4,G142),"")</f>
        <v/>
      </c>
      <c r="H143" s="19" t="str">
        <f>IF(D143&lt;&gt;"",ROUND(G143*IF(Informe!$D$6&gt;=DATEVALUE("22/11/2019"),Informe!$D$9,C143/365)*F143,IF(FALSE,-3,2)),"")</f>
        <v/>
      </c>
      <c r="I143" s="19" t="str">
        <f t="shared" si="4"/>
        <v/>
      </c>
    </row>
    <row r="144" spans="1:9" x14ac:dyDescent="0.35">
      <c r="A144" s="15" t="str">
        <f>IFERROR(IF(IF(AND(ROW(A144)=ROW($A$4),Informe!$D$5&lt;DATEVALUE("28/07/2006")),Informe!$D$5+1,INDEX('Intereses moratorios'!$A$7:$A$246,MATCH(Informe!$D$5,'Intereses moratorios'!$A$7:$A$246,1)+ROW(A144)-ROW($A$4)))=0,"",IF(AND(ROW(A144)=ROW($A$4),Informe!$D$5&lt;DATEVALUE("28/07/2006")),Informe!$D$5+1,INDEX('Intereses moratorios'!$A$7:$A$246,MATCH(Informe!$D$5,'Intereses moratorios'!$A$7:$A$246,1)+ROW(A144)-ROW($A$4)))),"")</f>
        <v/>
      </c>
      <c r="B144" s="15" t="str">
        <f>IFERROR(INDEX('Intereses moratorios'!$B$7:$B$246,MATCH(A144,'Intereses moratorios'!$A$7:$A$246,0)),"")</f>
        <v/>
      </c>
      <c r="C144" s="16" t="str">
        <f>IF(A144="","",IFERROR(IF(Informe!$D$6&gt;=DATEVALUE("22/11/2019"),Informe!$D$8,INDEX('Intereses moratorios'!$D$7:$D$246,MATCH(A144,'Intereses moratorios'!$A$7:$A$246,0))),""))</f>
        <v/>
      </c>
      <c r="D144" s="15" t="str">
        <f>IF(AND(B144&gt;Informe!$D$5,A144&lt;=Informe!$D$6),IF(D143="",Informe!$D$5+1,A144),"")</f>
        <v/>
      </c>
      <c r="E144" s="15" t="str">
        <f>IF(D144&lt;&gt;"",IF(#REF!="",MIN(Informe!$D$6,B144),B144),"")</f>
        <v/>
      </c>
      <c r="F144" s="17" t="str">
        <f>IF(D144&lt;&gt;"",IF(Informe!$F$11="",E144-D144+1,IF(AND(D144&gt;DATE(YEAR(Informe!$F$11)+2,MONTH(Informe!$F$11),DAY(Informe!$F$11)),OR(E144&lt;Informe!$F$12,Informe!$F$12=""))=FALSE,IF(AND(D144&lt;=DATE(YEAR(Informe!$F$11)+2,MONTH(Informe!$F$11),DAY(Informe!$F$11)),E144&gt;=DATE(YEAR(Informe!$F$11)+2,MONTH(Informe!$F$11),DAY(Informe!$F$11)))=TRUE,MIN(E144,DATE(YEAR(Informe!$F$11)+2,MONTH(Informe!$F$11),DAY(Informe!$F$11))),E144)-IF(AND(D144&lt;=Informe!$F$12,E144&gt;=Informe!$F$12)=TRUE,MAX(D144,Informe!$F$12),D144)+1,0)),"")</f>
        <v/>
      </c>
      <c r="G144" s="18" t="str">
        <f>IF(D144&lt;&gt;"",IF(G143="",Informe!$D$4,G143),"")</f>
        <v/>
      </c>
      <c r="H144" s="19" t="str">
        <f>IF(D144&lt;&gt;"",ROUND(G144*IF(Informe!$D$6&gt;=DATEVALUE("22/11/2019"),Informe!$D$9,C144/365)*F144,IF(FALSE,-3,2)),"")</f>
        <v/>
      </c>
      <c r="I144" s="19" t="str">
        <f t="shared" si="4"/>
        <v/>
      </c>
    </row>
    <row r="145" spans="1:9" x14ac:dyDescent="0.35">
      <c r="A145" s="15" t="str">
        <f>IFERROR(IF(IF(AND(ROW(A145)=ROW($A$4),Informe!$D$5&lt;DATEVALUE("28/07/2006")),Informe!$D$5+1,INDEX('Intereses moratorios'!$A$7:$A$246,MATCH(Informe!$D$5,'Intereses moratorios'!$A$7:$A$246,1)+ROW(A145)-ROW($A$4)))=0,"",IF(AND(ROW(A145)=ROW($A$4),Informe!$D$5&lt;DATEVALUE("28/07/2006")),Informe!$D$5+1,INDEX('Intereses moratorios'!$A$7:$A$246,MATCH(Informe!$D$5,'Intereses moratorios'!$A$7:$A$246,1)+ROW(A145)-ROW($A$4)))),"")</f>
        <v/>
      </c>
      <c r="B145" s="15" t="str">
        <f>IFERROR(INDEX('Intereses moratorios'!$B$7:$B$246,MATCH(A145,'Intereses moratorios'!$A$7:$A$246,0)),"")</f>
        <v/>
      </c>
      <c r="C145" s="16" t="str">
        <f>IF(A145="","",IFERROR(IF(Informe!$D$6&gt;=DATEVALUE("22/11/2019"),Informe!$D$8,INDEX('Intereses moratorios'!$D$7:$D$246,MATCH(A145,'Intereses moratorios'!$A$7:$A$246,0))),""))</f>
        <v/>
      </c>
      <c r="D145" s="15" t="str">
        <f>IF(AND(B145&gt;Informe!$D$5,A145&lt;=Informe!$D$6),IF(D144="",Informe!$D$5+1,A145),"")</f>
        <v/>
      </c>
      <c r="E145" s="15" t="str">
        <f>IF(D145&lt;&gt;"",IF(#REF!="",MIN(Informe!$D$6,B145),B145),"")</f>
        <v/>
      </c>
      <c r="F145" s="17" t="str">
        <f>IF(D145&lt;&gt;"",IF(Informe!$F$11="",E145-D145+1,IF(AND(D145&gt;DATE(YEAR(Informe!$F$11)+2,MONTH(Informe!$F$11),DAY(Informe!$F$11)),OR(E145&lt;Informe!$F$12,Informe!$F$12=""))=FALSE,IF(AND(D145&lt;=DATE(YEAR(Informe!$F$11)+2,MONTH(Informe!$F$11),DAY(Informe!$F$11)),E145&gt;=DATE(YEAR(Informe!$F$11)+2,MONTH(Informe!$F$11),DAY(Informe!$F$11)))=TRUE,MIN(E145,DATE(YEAR(Informe!$F$11)+2,MONTH(Informe!$F$11),DAY(Informe!$F$11))),E145)-IF(AND(D145&lt;=Informe!$F$12,E145&gt;=Informe!$F$12)=TRUE,MAX(D145,Informe!$F$12),D145)+1,0)),"")</f>
        <v/>
      </c>
      <c r="G145" s="18" t="str">
        <f>IF(D145&lt;&gt;"",IF(G144="",Informe!$D$4,G144),"")</f>
        <v/>
      </c>
      <c r="H145" s="19" t="str">
        <f>IF(D145&lt;&gt;"",ROUND(G145*IF(Informe!$D$6&gt;=DATEVALUE("22/11/2019"),Informe!$D$9,C145/365)*F145,IF(FALSE,-3,2)),"")</f>
        <v/>
      </c>
      <c r="I145" s="19" t="str">
        <f t="shared" si="4"/>
        <v/>
      </c>
    </row>
    <row r="146" spans="1:9" x14ac:dyDescent="0.35">
      <c r="A146" s="15" t="str">
        <f>IFERROR(IF(IF(AND(ROW(A146)=ROW($A$4),Informe!$D$5&lt;DATEVALUE("28/07/2006")),Informe!$D$5+1,INDEX('Intereses moratorios'!$A$7:$A$246,MATCH(Informe!$D$5,'Intereses moratorios'!$A$7:$A$246,1)+ROW(A146)-ROW($A$4)))=0,"",IF(AND(ROW(A146)=ROW($A$4),Informe!$D$5&lt;DATEVALUE("28/07/2006")),Informe!$D$5+1,INDEX('Intereses moratorios'!$A$7:$A$246,MATCH(Informe!$D$5,'Intereses moratorios'!$A$7:$A$246,1)+ROW(A146)-ROW($A$4)))),"")</f>
        <v/>
      </c>
      <c r="B146" s="15" t="str">
        <f>IFERROR(INDEX('Intereses moratorios'!$B$7:$B$246,MATCH(A146,'Intereses moratorios'!$A$7:$A$246,0)),"")</f>
        <v/>
      </c>
      <c r="C146" s="16" t="str">
        <f>IF(A146="","",IFERROR(IF(Informe!$D$6&gt;=DATEVALUE("22/11/2019"),Informe!$D$8,INDEX('Intereses moratorios'!$D$7:$D$246,MATCH(A146,'Intereses moratorios'!$A$7:$A$246,0))),""))</f>
        <v/>
      </c>
      <c r="D146" s="15" t="str">
        <f>IF(AND(B146&gt;Informe!$D$5,A146&lt;=Informe!$D$6),IF(D145="",Informe!$D$5+1,A146),"")</f>
        <v/>
      </c>
      <c r="E146" s="15" t="str">
        <f>IF(D146&lt;&gt;"",IF(#REF!="",MIN(Informe!$D$6,B146),B146),"")</f>
        <v/>
      </c>
      <c r="F146" s="17" t="str">
        <f>IF(D146&lt;&gt;"",IF(Informe!$F$11="",E146-D146+1,IF(AND(D146&gt;DATE(YEAR(Informe!$F$11)+2,MONTH(Informe!$F$11),DAY(Informe!$F$11)),OR(E146&lt;Informe!$F$12,Informe!$F$12=""))=FALSE,IF(AND(D146&lt;=DATE(YEAR(Informe!$F$11)+2,MONTH(Informe!$F$11),DAY(Informe!$F$11)),E146&gt;=DATE(YEAR(Informe!$F$11)+2,MONTH(Informe!$F$11),DAY(Informe!$F$11)))=TRUE,MIN(E146,DATE(YEAR(Informe!$F$11)+2,MONTH(Informe!$F$11),DAY(Informe!$F$11))),E146)-IF(AND(D146&lt;=Informe!$F$12,E146&gt;=Informe!$F$12)=TRUE,MAX(D146,Informe!$F$12),D146)+1,0)),"")</f>
        <v/>
      </c>
      <c r="G146" s="18" t="str">
        <f>IF(D146&lt;&gt;"",IF(G145="",Informe!$D$4,G145),"")</f>
        <v/>
      </c>
      <c r="H146" s="19" t="str">
        <f>IF(D146&lt;&gt;"",ROUND(G146*IF(Informe!$D$6&gt;=DATEVALUE("22/11/2019"),Informe!$D$9,C146/365)*F146,IF(FALSE,-3,2)),"")</f>
        <v/>
      </c>
      <c r="I146" s="19" t="str">
        <f t="shared" si="4"/>
        <v/>
      </c>
    </row>
    <row r="147" spans="1:9" x14ac:dyDescent="0.35">
      <c r="A147" s="15" t="str">
        <f>IFERROR(IF(IF(AND(ROW(A147)=ROW($A$4),Informe!$D$5&lt;DATEVALUE("28/07/2006")),Informe!$D$5+1,INDEX('Intereses moratorios'!$A$7:$A$246,MATCH(Informe!$D$5,'Intereses moratorios'!$A$7:$A$246,1)+ROW(A147)-ROW($A$4)))=0,"",IF(AND(ROW(A147)=ROW($A$4),Informe!$D$5&lt;DATEVALUE("28/07/2006")),Informe!$D$5+1,INDEX('Intereses moratorios'!$A$7:$A$246,MATCH(Informe!$D$5,'Intereses moratorios'!$A$7:$A$246,1)+ROW(A147)-ROW($A$4)))),"")</f>
        <v/>
      </c>
      <c r="B147" s="15" t="str">
        <f>IFERROR(INDEX('Intereses moratorios'!$B$7:$B$246,MATCH(A147,'Intereses moratorios'!$A$7:$A$246,0)),"")</f>
        <v/>
      </c>
      <c r="C147" s="16" t="str">
        <f>IF(A147="","",IFERROR(IF(Informe!$D$6&gt;=DATEVALUE("22/11/2019"),Informe!$D$8,INDEX('Intereses moratorios'!$D$7:$D$246,MATCH(A147,'Intereses moratorios'!$A$7:$A$246,0))),""))</f>
        <v/>
      </c>
      <c r="D147" s="15" t="str">
        <f>IF(AND(B147&gt;Informe!$D$5,A147&lt;=Informe!$D$6),IF(D146="",Informe!$D$5+1,A147),"")</f>
        <v/>
      </c>
      <c r="E147" s="15" t="str">
        <f>IF(D147&lt;&gt;"",IF(#REF!="",MIN(Informe!$D$6,B147),B147),"")</f>
        <v/>
      </c>
      <c r="F147" s="17" t="str">
        <f>IF(D147&lt;&gt;"",IF(Informe!$F$11="",E147-D147+1,IF(AND(D147&gt;DATE(YEAR(Informe!$F$11)+2,MONTH(Informe!$F$11),DAY(Informe!$F$11)),OR(E147&lt;Informe!$F$12,Informe!$F$12=""))=FALSE,IF(AND(D147&lt;=DATE(YEAR(Informe!$F$11)+2,MONTH(Informe!$F$11),DAY(Informe!$F$11)),E147&gt;=DATE(YEAR(Informe!$F$11)+2,MONTH(Informe!$F$11),DAY(Informe!$F$11)))=TRUE,MIN(E147,DATE(YEAR(Informe!$F$11)+2,MONTH(Informe!$F$11),DAY(Informe!$F$11))),E147)-IF(AND(D147&lt;=Informe!$F$12,E147&gt;=Informe!$F$12)=TRUE,MAX(D147,Informe!$F$12),D147)+1,0)),"")</f>
        <v/>
      </c>
      <c r="G147" s="18" t="str">
        <f>IF(D147&lt;&gt;"",IF(G146="",Informe!$D$4,G146),"")</f>
        <v/>
      </c>
      <c r="H147" s="19" t="str">
        <f>IF(D147&lt;&gt;"",ROUND(G147*IF(Informe!$D$6&gt;=DATEVALUE("22/11/2019"),Informe!$D$9,C147/365)*F147,IF(FALSE,-3,2)),"")</f>
        <v/>
      </c>
      <c r="I147" s="19" t="str">
        <f t="shared" si="4"/>
        <v/>
      </c>
    </row>
    <row r="148" spans="1:9" x14ac:dyDescent="0.35">
      <c r="A148" s="15" t="str">
        <f>IFERROR(IF(IF(AND(ROW(A148)=ROW($A$4),Informe!$D$5&lt;DATEVALUE("28/07/2006")),Informe!$D$5+1,INDEX('Intereses moratorios'!$A$7:$A$246,MATCH(Informe!$D$5,'Intereses moratorios'!$A$7:$A$246,1)+ROW(A148)-ROW($A$4)))=0,"",IF(AND(ROW(A148)=ROW($A$4),Informe!$D$5&lt;DATEVALUE("28/07/2006")),Informe!$D$5+1,INDEX('Intereses moratorios'!$A$7:$A$246,MATCH(Informe!$D$5,'Intereses moratorios'!$A$7:$A$246,1)+ROW(A148)-ROW($A$4)))),"")</f>
        <v/>
      </c>
      <c r="B148" s="15" t="str">
        <f>IFERROR(INDEX('Intereses moratorios'!$B$7:$B$246,MATCH(A148,'Intereses moratorios'!$A$7:$A$246,0)),"")</f>
        <v/>
      </c>
      <c r="C148" s="16" t="str">
        <f>IF(A148="","",IFERROR(IF(Informe!$D$6&gt;=DATEVALUE("22/11/2019"),Informe!$D$8,INDEX('Intereses moratorios'!$D$7:$D$246,MATCH(A148,'Intereses moratorios'!$A$7:$A$246,0))),""))</f>
        <v/>
      </c>
      <c r="D148" s="15" t="str">
        <f>IF(AND(B148&gt;Informe!$D$5,A148&lt;=Informe!$D$6),IF(D147="",Informe!$D$5+1,A148),"")</f>
        <v/>
      </c>
      <c r="E148" s="15" t="str">
        <f>IF(D148&lt;&gt;"",IF(#REF!="",MIN(Informe!$D$6,B148),B148),"")</f>
        <v/>
      </c>
      <c r="F148" s="17" t="str">
        <f>IF(D148&lt;&gt;"",IF(Informe!$F$11="",E148-D148+1,IF(AND(D148&gt;DATE(YEAR(Informe!$F$11)+2,MONTH(Informe!$F$11),DAY(Informe!$F$11)),OR(E148&lt;Informe!$F$12,Informe!$F$12=""))=FALSE,IF(AND(D148&lt;=DATE(YEAR(Informe!$F$11)+2,MONTH(Informe!$F$11),DAY(Informe!$F$11)),E148&gt;=DATE(YEAR(Informe!$F$11)+2,MONTH(Informe!$F$11),DAY(Informe!$F$11)))=TRUE,MIN(E148,DATE(YEAR(Informe!$F$11)+2,MONTH(Informe!$F$11),DAY(Informe!$F$11))),E148)-IF(AND(D148&lt;=Informe!$F$12,E148&gt;=Informe!$F$12)=TRUE,MAX(D148,Informe!$F$12),D148)+1,0)),"")</f>
        <v/>
      </c>
      <c r="G148" s="18" t="str">
        <f>IF(D148&lt;&gt;"",IF(G147="",Informe!$D$4,G147),"")</f>
        <v/>
      </c>
      <c r="H148" s="19" t="str">
        <f>IF(D148&lt;&gt;"",ROUND(G148*IF(Informe!$D$6&gt;=DATEVALUE("22/11/2019"),Informe!$D$9,C148/365)*F148,IF(FALSE,-3,2)),"")</f>
        <v/>
      </c>
      <c r="I148" s="19" t="str">
        <f t="shared" si="4"/>
        <v/>
      </c>
    </row>
    <row r="149" spans="1:9" x14ac:dyDescent="0.35">
      <c r="A149" s="15" t="str">
        <f>IFERROR(IF(IF(AND(ROW(A149)=ROW($A$4),Informe!$D$5&lt;DATEVALUE("28/07/2006")),Informe!$D$5+1,INDEX('Intereses moratorios'!$A$7:$A$246,MATCH(Informe!$D$5,'Intereses moratorios'!$A$7:$A$246,1)+ROW(A149)-ROW($A$4)))=0,"",IF(AND(ROW(A149)=ROW($A$4),Informe!$D$5&lt;DATEVALUE("28/07/2006")),Informe!$D$5+1,INDEX('Intereses moratorios'!$A$7:$A$246,MATCH(Informe!$D$5,'Intereses moratorios'!$A$7:$A$246,1)+ROW(A149)-ROW($A$4)))),"")</f>
        <v/>
      </c>
      <c r="B149" s="15" t="str">
        <f>IFERROR(INDEX('Intereses moratorios'!$B$7:$B$246,MATCH(A149,'Intereses moratorios'!$A$7:$A$246,0)),"")</f>
        <v/>
      </c>
      <c r="C149" s="16" t="str">
        <f>IF(A149="","",IFERROR(IF(Informe!$D$6&gt;=DATEVALUE("22/11/2019"),Informe!$D$8,INDEX('Intereses moratorios'!$D$7:$D$246,MATCH(A149,'Intereses moratorios'!$A$7:$A$246,0))),""))</f>
        <v/>
      </c>
      <c r="D149" s="15" t="str">
        <f>IF(AND(B149&gt;Informe!$D$5,A149&lt;=Informe!$D$6),IF(D148="",Informe!$D$5+1,A149),"")</f>
        <v/>
      </c>
      <c r="E149" s="15" t="str">
        <f>IF(D149&lt;&gt;"",IF(#REF!="",MIN(Informe!$D$6,B149),B149),"")</f>
        <v/>
      </c>
      <c r="F149" s="17" t="str">
        <f>IF(D149&lt;&gt;"",IF(Informe!$F$11="",E149-D149+1,IF(AND(D149&gt;DATE(YEAR(Informe!$F$11)+2,MONTH(Informe!$F$11),DAY(Informe!$F$11)),OR(E149&lt;Informe!$F$12,Informe!$F$12=""))=FALSE,IF(AND(D149&lt;=DATE(YEAR(Informe!$F$11)+2,MONTH(Informe!$F$11),DAY(Informe!$F$11)),E149&gt;=DATE(YEAR(Informe!$F$11)+2,MONTH(Informe!$F$11),DAY(Informe!$F$11)))=TRUE,MIN(E149,DATE(YEAR(Informe!$F$11)+2,MONTH(Informe!$F$11),DAY(Informe!$F$11))),E149)-IF(AND(D149&lt;=Informe!$F$12,E149&gt;=Informe!$F$12)=TRUE,MAX(D149,Informe!$F$12),D149)+1,0)),"")</f>
        <v/>
      </c>
      <c r="G149" s="18" t="str">
        <f>IF(D149&lt;&gt;"",IF(G148="",Informe!$D$4,G148),"")</f>
        <v/>
      </c>
      <c r="H149" s="19" t="str">
        <f>IF(D149&lt;&gt;"",ROUND(G149*IF(Informe!$D$6&gt;=DATEVALUE("22/11/2019"),Informe!$D$9,C149/365)*F149,IF(FALSE,-3,2)),"")</f>
        <v/>
      </c>
      <c r="I149" s="19" t="str">
        <f t="shared" si="4"/>
        <v/>
      </c>
    </row>
    <row r="150" spans="1:9" x14ac:dyDescent="0.35">
      <c r="A150" s="15" t="str">
        <f>IFERROR(IF(IF(AND(ROW(A150)=ROW($A$4),Informe!$D$5&lt;DATEVALUE("28/07/2006")),Informe!$D$5+1,INDEX('Intereses moratorios'!$A$7:$A$246,MATCH(Informe!$D$5,'Intereses moratorios'!$A$7:$A$246,1)+ROW(A150)-ROW($A$4)))=0,"",IF(AND(ROW(A150)=ROW($A$4),Informe!$D$5&lt;DATEVALUE("28/07/2006")),Informe!$D$5+1,INDEX('Intereses moratorios'!$A$7:$A$246,MATCH(Informe!$D$5,'Intereses moratorios'!$A$7:$A$246,1)+ROW(A150)-ROW($A$4)))),"")</f>
        <v/>
      </c>
      <c r="B150" s="15" t="str">
        <f>IFERROR(INDEX('Intereses moratorios'!$B$7:$B$246,MATCH(A150,'Intereses moratorios'!$A$7:$A$246,0)),"")</f>
        <v/>
      </c>
      <c r="C150" s="16" t="str">
        <f>IF(A150="","",IFERROR(IF(Informe!$D$6&gt;=DATEVALUE("22/11/2019"),Informe!$D$8,INDEX('Intereses moratorios'!$D$7:$D$246,MATCH(A150,'Intereses moratorios'!$A$7:$A$246,0))),""))</f>
        <v/>
      </c>
      <c r="D150" s="15" t="str">
        <f>IF(AND(B150&gt;Informe!$D$5,A150&lt;=Informe!$D$6),IF(D149="",Informe!$D$5+1,A150),"")</f>
        <v/>
      </c>
      <c r="E150" s="15" t="str">
        <f>IF(D150&lt;&gt;"",IF(#REF!="",MIN(Informe!$D$6,B150),B150),"")</f>
        <v/>
      </c>
      <c r="F150" s="17" t="str">
        <f>IF(D150&lt;&gt;"",IF(Informe!$F$11="",E150-D150+1,IF(AND(D150&gt;DATE(YEAR(Informe!$F$11)+2,MONTH(Informe!$F$11),DAY(Informe!$F$11)),OR(E150&lt;Informe!$F$12,Informe!$F$12=""))=FALSE,IF(AND(D150&lt;=DATE(YEAR(Informe!$F$11)+2,MONTH(Informe!$F$11),DAY(Informe!$F$11)),E150&gt;=DATE(YEAR(Informe!$F$11)+2,MONTH(Informe!$F$11),DAY(Informe!$F$11)))=TRUE,MIN(E150,DATE(YEAR(Informe!$F$11)+2,MONTH(Informe!$F$11),DAY(Informe!$F$11))),E150)-IF(AND(D150&lt;=Informe!$F$12,E150&gt;=Informe!$F$12)=TRUE,MAX(D150,Informe!$F$12),D150)+1,0)),"")</f>
        <v/>
      </c>
      <c r="G150" s="18" t="str">
        <f>IF(D150&lt;&gt;"",IF(G149="",Informe!$D$4,G149),"")</f>
        <v/>
      </c>
      <c r="H150" s="19" t="str">
        <f>IF(D150&lt;&gt;"",ROUND(G150*IF(Informe!$D$6&gt;=DATEVALUE("22/11/2019"),Informe!$D$9,C150/365)*F150,IF(FALSE,-3,2)),"")</f>
        <v/>
      </c>
      <c r="I150" s="19" t="str">
        <f t="shared" si="4"/>
        <v/>
      </c>
    </row>
    <row r="151" spans="1:9" x14ac:dyDescent="0.35">
      <c r="A151" s="15" t="str">
        <f>IFERROR(IF(IF(AND(ROW(A151)=ROW($A$4),Informe!$D$5&lt;DATEVALUE("28/07/2006")),Informe!$D$5+1,INDEX('Intereses moratorios'!$A$7:$A$246,MATCH(Informe!$D$5,'Intereses moratorios'!$A$7:$A$246,1)+ROW(A151)-ROW($A$4)))=0,"",IF(AND(ROW(A151)=ROW($A$4),Informe!$D$5&lt;DATEVALUE("28/07/2006")),Informe!$D$5+1,INDEX('Intereses moratorios'!$A$7:$A$246,MATCH(Informe!$D$5,'Intereses moratorios'!$A$7:$A$246,1)+ROW(A151)-ROW($A$4)))),"")</f>
        <v/>
      </c>
      <c r="B151" s="15" t="str">
        <f>IFERROR(INDEX('Intereses moratorios'!$B$7:$B$246,MATCH(A151,'Intereses moratorios'!$A$7:$A$246,0)),"")</f>
        <v/>
      </c>
      <c r="C151" s="16" t="str">
        <f>IF(A151="","",IFERROR(IF(Informe!$D$6&gt;=DATEVALUE("22/11/2019"),Informe!$D$8,INDEX('Intereses moratorios'!$D$7:$D$246,MATCH(A151,'Intereses moratorios'!$A$7:$A$246,0))),""))</f>
        <v/>
      </c>
      <c r="D151" s="15" t="str">
        <f>IF(AND(B151&gt;Informe!$D$5,A151&lt;=Informe!$D$6),IF(D150="",Informe!$D$5+1,A151),"")</f>
        <v/>
      </c>
      <c r="E151" s="15" t="str">
        <f>IF(D151&lt;&gt;"",IF(#REF!="",MIN(Informe!$D$6,B151),B151),"")</f>
        <v/>
      </c>
      <c r="F151" s="17" t="str">
        <f>IF(D151&lt;&gt;"",IF(Informe!$F$11="",E151-D151+1,IF(AND(D151&gt;DATE(YEAR(Informe!$F$11)+2,MONTH(Informe!$F$11),DAY(Informe!$F$11)),OR(E151&lt;Informe!$F$12,Informe!$F$12=""))=FALSE,IF(AND(D151&lt;=DATE(YEAR(Informe!$F$11)+2,MONTH(Informe!$F$11),DAY(Informe!$F$11)),E151&gt;=DATE(YEAR(Informe!$F$11)+2,MONTH(Informe!$F$11),DAY(Informe!$F$11)))=TRUE,MIN(E151,DATE(YEAR(Informe!$F$11)+2,MONTH(Informe!$F$11),DAY(Informe!$F$11))),E151)-IF(AND(D151&lt;=Informe!$F$12,E151&gt;=Informe!$F$12)=TRUE,MAX(D151,Informe!$F$12),D151)+1,0)),"")</f>
        <v/>
      </c>
      <c r="G151" s="18" t="str">
        <f>IF(D151&lt;&gt;"",IF(G150="",Informe!$D$4,G150),"")</f>
        <v/>
      </c>
      <c r="H151" s="19" t="str">
        <f>IF(D151&lt;&gt;"",ROUND(G151*IF(Informe!$D$6&gt;=DATEVALUE("22/11/2019"),Informe!$D$9,C151/365)*F151,IF(FALSE,-3,2)),"")</f>
        <v/>
      </c>
      <c r="I151" s="19" t="str">
        <f t="shared" si="4"/>
        <v/>
      </c>
    </row>
    <row r="152" spans="1:9" x14ac:dyDescent="0.35">
      <c r="A152" s="15" t="str">
        <f>IFERROR(IF(IF(AND(ROW(A152)=ROW($A$4),Informe!$D$5&lt;DATEVALUE("28/07/2006")),Informe!$D$5+1,INDEX('Intereses moratorios'!$A$7:$A$246,MATCH(Informe!$D$5,'Intereses moratorios'!$A$7:$A$246,1)+ROW(A152)-ROW($A$4)))=0,"",IF(AND(ROW(A152)=ROW($A$4),Informe!$D$5&lt;DATEVALUE("28/07/2006")),Informe!$D$5+1,INDEX('Intereses moratorios'!$A$7:$A$246,MATCH(Informe!$D$5,'Intereses moratorios'!$A$7:$A$246,1)+ROW(A152)-ROW($A$4)))),"")</f>
        <v/>
      </c>
      <c r="B152" s="15" t="str">
        <f>IFERROR(INDEX('Intereses moratorios'!$B$7:$B$246,MATCH(A152,'Intereses moratorios'!$A$7:$A$246,0)),"")</f>
        <v/>
      </c>
      <c r="C152" s="16" t="str">
        <f>IF(A152="","",IFERROR(IF(Informe!$D$6&gt;=DATEVALUE("22/11/2019"),Informe!$D$8,INDEX('Intereses moratorios'!$D$7:$D$246,MATCH(A152,'Intereses moratorios'!$A$7:$A$246,0))),""))</f>
        <v/>
      </c>
      <c r="D152" s="15" t="str">
        <f>IF(AND(B152&gt;Informe!$D$5,A152&lt;=Informe!$D$6),IF(D151="",Informe!$D$5+1,A152),"")</f>
        <v/>
      </c>
      <c r="E152" s="15" t="str">
        <f>IF(D152&lt;&gt;"",IF(#REF!="",MIN(Informe!$D$6,B152),B152),"")</f>
        <v/>
      </c>
      <c r="F152" s="17" t="str">
        <f>IF(D152&lt;&gt;"",IF(Informe!$F$11="",E152-D152+1,IF(AND(D152&gt;DATE(YEAR(Informe!$F$11)+2,MONTH(Informe!$F$11),DAY(Informe!$F$11)),OR(E152&lt;Informe!$F$12,Informe!$F$12=""))=FALSE,IF(AND(D152&lt;=DATE(YEAR(Informe!$F$11)+2,MONTH(Informe!$F$11),DAY(Informe!$F$11)),E152&gt;=DATE(YEAR(Informe!$F$11)+2,MONTH(Informe!$F$11),DAY(Informe!$F$11)))=TRUE,MIN(E152,DATE(YEAR(Informe!$F$11)+2,MONTH(Informe!$F$11),DAY(Informe!$F$11))),E152)-IF(AND(D152&lt;=Informe!$F$12,E152&gt;=Informe!$F$12)=TRUE,MAX(D152,Informe!$F$12),D152)+1,0)),"")</f>
        <v/>
      </c>
      <c r="G152" s="18" t="str">
        <f>IF(D152&lt;&gt;"",IF(G151="",Informe!$D$4,G151),"")</f>
        <v/>
      </c>
      <c r="H152" s="19" t="str">
        <f>IF(D152&lt;&gt;"",ROUND(G152*IF(Informe!$D$6&gt;=DATEVALUE("22/11/2019"),Informe!$D$9,C152/365)*F152,IF(FALSE,-3,2)),"")</f>
        <v/>
      </c>
      <c r="I152" s="19" t="str">
        <f t="shared" si="4"/>
        <v/>
      </c>
    </row>
    <row r="153" spans="1:9" x14ac:dyDescent="0.35">
      <c r="A153" s="15" t="str">
        <f>IFERROR(IF(IF(AND(ROW(A153)=ROW($A$4),Informe!$D$5&lt;DATEVALUE("28/07/2006")),Informe!$D$5+1,INDEX('Intereses moratorios'!$A$7:$A$246,MATCH(Informe!$D$5,'Intereses moratorios'!$A$7:$A$246,1)+ROW(A153)-ROW($A$4)))=0,"",IF(AND(ROW(A153)=ROW($A$4),Informe!$D$5&lt;DATEVALUE("28/07/2006")),Informe!$D$5+1,INDEX('Intereses moratorios'!$A$7:$A$246,MATCH(Informe!$D$5,'Intereses moratorios'!$A$7:$A$246,1)+ROW(A153)-ROW($A$4)))),"")</f>
        <v/>
      </c>
      <c r="B153" s="15" t="str">
        <f>IFERROR(INDEX('Intereses moratorios'!$B$7:$B$246,MATCH(A153,'Intereses moratorios'!$A$7:$A$246,0)),"")</f>
        <v/>
      </c>
      <c r="C153" s="16" t="str">
        <f>IF(A153="","",IFERROR(IF(Informe!$D$6&gt;=DATEVALUE("22/11/2019"),Informe!$D$8,INDEX('Intereses moratorios'!$D$7:$D$246,MATCH(A153,'Intereses moratorios'!$A$7:$A$246,0))),""))</f>
        <v/>
      </c>
      <c r="D153" s="15" t="str">
        <f>IF(AND(B153&gt;Informe!$D$5,A153&lt;=Informe!$D$6),IF(D152="",Informe!$D$5+1,A153),"")</f>
        <v/>
      </c>
      <c r="E153" s="15" t="str">
        <f>IF(D153&lt;&gt;"",IF(#REF!="",MIN(Informe!$D$6,B153),B153),"")</f>
        <v/>
      </c>
      <c r="F153" s="17" t="str">
        <f>IF(D153&lt;&gt;"",IF(Informe!$F$11="",E153-D153+1,IF(AND(D153&gt;DATE(YEAR(Informe!$F$11)+2,MONTH(Informe!$F$11),DAY(Informe!$F$11)),OR(E153&lt;Informe!$F$12,Informe!$F$12=""))=FALSE,IF(AND(D153&lt;=DATE(YEAR(Informe!$F$11)+2,MONTH(Informe!$F$11),DAY(Informe!$F$11)),E153&gt;=DATE(YEAR(Informe!$F$11)+2,MONTH(Informe!$F$11),DAY(Informe!$F$11)))=TRUE,MIN(E153,DATE(YEAR(Informe!$F$11)+2,MONTH(Informe!$F$11),DAY(Informe!$F$11))),E153)-IF(AND(D153&lt;=Informe!$F$12,E153&gt;=Informe!$F$12)=TRUE,MAX(D153,Informe!$F$12),D153)+1,0)),"")</f>
        <v/>
      </c>
      <c r="G153" s="18" t="str">
        <f>IF(D153&lt;&gt;"",IF(G152="",Informe!$D$4,G152),"")</f>
        <v/>
      </c>
      <c r="H153" s="19" t="str">
        <f>IF(D153&lt;&gt;"",ROUND(G153*IF(Informe!$D$6&gt;=DATEVALUE("22/11/2019"),Informe!$D$9,C153/365)*F153,IF(FALSE,-3,2)),"")</f>
        <v/>
      </c>
      <c r="I153" s="19" t="str">
        <f t="shared" si="4"/>
        <v/>
      </c>
    </row>
    <row r="154" spans="1:9" x14ac:dyDescent="0.35">
      <c r="A154" s="15" t="str">
        <f>IFERROR(IF(IF(AND(ROW(A154)=ROW($A$4),Informe!$D$5&lt;DATEVALUE("28/07/2006")),Informe!$D$5+1,INDEX('Intereses moratorios'!$A$7:$A$246,MATCH(Informe!$D$5,'Intereses moratorios'!$A$7:$A$246,1)+ROW(A154)-ROW($A$4)))=0,"",IF(AND(ROW(A154)=ROW($A$4),Informe!$D$5&lt;DATEVALUE("28/07/2006")),Informe!$D$5+1,INDEX('Intereses moratorios'!$A$7:$A$246,MATCH(Informe!$D$5,'Intereses moratorios'!$A$7:$A$246,1)+ROW(A154)-ROW($A$4)))),"")</f>
        <v/>
      </c>
      <c r="B154" s="15" t="str">
        <f>IFERROR(INDEX('Intereses moratorios'!$B$7:$B$246,MATCH(A154,'Intereses moratorios'!$A$7:$A$246,0)),"")</f>
        <v/>
      </c>
      <c r="C154" s="16" t="str">
        <f>IF(A154="","",IFERROR(IF(Informe!$D$6&gt;=DATEVALUE("22/11/2019"),Informe!$D$8,INDEX('Intereses moratorios'!$D$7:$D$246,MATCH(A154,'Intereses moratorios'!$A$7:$A$246,0))),""))</f>
        <v/>
      </c>
      <c r="D154" s="15" t="str">
        <f>IF(AND(B154&gt;Informe!$D$5,A154&lt;=Informe!$D$6),IF(D153="",Informe!$D$5+1,A154),"")</f>
        <v/>
      </c>
      <c r="E154" s="15" t="str">
        <f>IF(D154&lt;&gt;"",IF(#REF!="",MIN(Informe!$D$6,B154),B154),"")</f>
        <v/>
      </c>
      <c r="F154" s="17" t="str">
        <f>IF(D154&lt;&gt;"",IF(Informe!$F$11="",E154-D154+1,IF(AND(D154&gt;DATE(YEAR(Informe!$F$11)+2,MONTH(Informe!$F$11),DAY(Informe!$F$11)),OR(E154&lt;Informe!$F$12,Informe!$F$12=""))=FALSE,IF(AND(D154&lt;=DATE(YEAR(Informe!$F$11)+2,MONTH(Informe!$F$11),DAY(Informe!$F$11)),E154&gt;=DATE(YEAR(Informe!$F$11)+2,MONTH(Informe!$F$11),DAY(Informe!$F$11)))=TRUE,MIN(E154,DATE(YEAR(Informe!$F$11)+2,MONTH(Informe!$F$11),DAY(Informe!$F$11))),E154)-IF(AND(D154&lt;=Informe!$F$12,E154&gt;=Informe!$F$12)=TRUE,MAX(D154,Informe!$F$12),D154)+1,0)),"")</f>
        <v/>
      </c>
      <c r="G154" s="18" t="str">
        <f>IF(D154&lt;&gt;"",IF(G153="",Informe!$D$4,G153),"")</f>
        <v/>
      </c>
      <c r="H154" s="19" t="str">
        <f>IF(D154&lt;&gt;"",ROUND(G154*IF(Informe!$D$6&gt;=DATEVALUE("22/11/2019"),Informe!$D$9,C154/365)*F154,IF(FALSE,-3,2)),"")</f>
        <v/>
      </c>
      <c r="I154" s="19" t="str">
        <f t="shared" si="4"/>
        <v/>
      </c>
    </row>
    <row r="155" spans="1:9" x14ac:dyDescent="0.35">
      <c r="A155" s="15" t="str">
        <f>IFERROR(IF(IF(AND(ROW(A155)=ROW($A$4),Informe!$D$5&lt;DATEVALUE("28/07/2006")),Informe!$D$5+1,INDEX('Intereses moratorios'!$A$7:$A$246,MATCH(Informe!$D$5,'Intereses moratorios'!$A$7:$A$246,1)+ROW(A155)-ROW($A$4)))=0,"",IF(AND(ROW(A155)=ROW($A$4),Informe!$D$5&lt;DATEVALUE("28/07/2006")),Informe!$D$5+1,INDEX('Intereses moratorios'!$A$7:$A$246,MATCH(Informe!$D$5,'Intereses moratorios'!$A$7:$A$246,1)+ROW(A155)-ROW($A$4)))),"")</f>
        <v/>
      </c>
      <c r="B155" s="15" t="str">
        <f>IFERROR(INDEX('Intereses moratorios'!$B$7:$B$246,MATCH(A155,'Intereses moratorios'!$A$7:$A$246,0)),"")</f>
        <v/>
      </c>
      <c r="C155" s="16" t="str">
        <f>IF(A155="","",IFERROR(IF(Informe!$D$6&gt;=DATEVALUE("22/11/2019"),Informe!$D$8,INDEX('Intereses moratorios'!$D$7:$D$246,MATCH(A155,'Intereses moratorios'!$A$7:$A$246,0))),""))</f>
        <v/>
      </c>
      <c r="D155" s="15" t="str">
        <f>IF(AND(B155&gt;Informe!$D$5,A155&lt;=Informe!$D$6),IF(D154="",Informe!$D$5+1,A155),"")</f>
        <v/>
      </c>
      <c r="E155" s="15" t="str">
        <f>IF(D155&lt;&gt;"",IF(#REF!="",MIN(Informe!$D$6,B155),B155),"")</f>
        <v/>
      </c>
      <c r="F155" s="17" t="str">
        <f>IF(D155&lt;&gt;"",IF(Informe!$F$11="",E155-D155+1,IF(AND(D155&gt;DATE(YEAR(Informe!$F$11)+2,MONTH(Informe!$F$11),DAY(Informe!$F$11)),OR(E155&lt;Informe!$F$12,Informe!$F$12=""))=FALSE,IF(AND(D155&lt;=DATE(YEAR(Informe!$F$11)+2,MONTH(Informe!$F$11),DAY(Informe!$F$11)),E155&gt;=DATE(YEAR(Informe!$F$11)+2,MONTH(Informe!$F$11),DAY(Informe!$F$11)))=TRUE,MIN(E155,DATE(YEAR(Informe!$F$11)+2,MONTH(Informe!$F$11),DAY(Informe!$F$11))),E155)-IF(AND(D155&lt;=Informe!$F$12,E155&gt;=Informe!$F$12)=TRUE,MAX(D155,Informe!$F$12),D155)+1,0)),"")</f>
        <v/>
      </c>
      <c r="G155" s="18" t="str">
        <f>IF(D155&lt;&gt;"",IF(G154="",Informe!$D$4,G154),"")</f>
        <v/>
      </c>
      <c r="H155" s="19" t="str">
        <f>IF(D155&lt;&gt;"",ROUND(G155*IF(Informe!$D$6&gt;=DATEVALUE("22/11/2019"),Informe!$D$9,C155/365)*F155,IF(FALSE,-3,2)),"")</f>
        <v/>
      </c>
      <c r="I155" s="19" t="str">
        <f t="shared" si="4"/>
        <v/>
      </c>
    </row>
    <row r="156" spans="1:9" x14ac:dyDescent="0.35">
      <c r="A156" s="15" t="str">
        <f>IFERROR(IF(IF(AND(ROW(A156)=ROW($A$4),Informe!$D$5&lt;DATEVALUE("28/07/2006")),Informe!$D$5+1,INDEX('Intereses moratorios'!$A$7:$A$246,MATCH(Informe!$D$5,'Intereses moratorios'!$A$7:$A$246,1)+ROW(A156)-ROW($A$4)))=0,"",IF(AND(ROW(A156)=ROW($A$4),Informe!$D$5&lt;DATEVALUE("28/07/2006")),Informe!$D$5+1,INDEX('Intereses moratorios'!$A$7:$A$246,MATCH(Informe!$D$5,'Intereses moratorios'!$A$7:$A$246,1)+ROW(A156)-ROW($A$4)))),"")</f>
        <v/>
      </c>
      <c r="B156" s="15" t="str">
        <f>IFERROR(INDEX('Intereses moratorios'!$B$7:$B$246,MATCH(A156,'Intereses moratorios'!$A$7:$A$246,0)),"")</f>
        <v/>
      </c>
      <c r="C156" s="16" t="str">
        <f>IF(A156="","",IFERROR(IF(Informe!$D$6&gt;=DATEVALUE("22/11/2019"),Informe!$D$8,INDEX('Intereses moratorios'!$D$7:$D$246,MATCH(A156,'Intereses moratorios'!$A$7:$A$246,0))),""))</f>
        <v/>
      </c>
      <c r="D156" s="15" t="str">
        <f>IF(AND(B156&gt;Informe!$D$5,A156&lt;=Informe!$D$6),IF(D155="",Informe!$D$5+1,A156),"")</f>
        <v/>
      </c>
      <c r="E156" s="15" t="str">
        <f>IF(D156&lt;&gt;"",IF(#REF!="",MIN(Informe!$D$6,B156),B156),"")</f>
        <v/>
      </c>
      <c r="F156" s="17" t="str">
        <f>IF(D156&lt;&gt;"",IF(Informe!$F$11="",E156-D156+1,IF(AND(D156&gt;DATE(YEAR(Informe!$F$11)+2,MONTH(Informe!$F$11),DAY(Informe!$F$11)),OR(E156&lt;Informe!$F$12,Informe!$F$12=""))=FALSE,IF(AND(D156&lt;=DATE(YEAR(Informe!$F$11)+2,MONTH(Informe!$F$11),DAY(Informe!$F$11)),E156&gt;=DATE(YEAR(Informe!$F$11)+2,MONTH(Informe!$F$11),DAY(Informe!$F$11)))=TRUE,MIN(E156,DATE(YEAR(Informe!$F$11)+2,MONTH(Informe!$F$11),DAY(Informe!$F$11))),E156)-IF(AND(D156&lt;=Informe!$F$12,E156&gt;=Informe!$F$12)=TRUE,MAX(D156,Informe!$F$12),D156)+1,0)),"")</f>
        <v/>
      </c>
      <c r="G156" s="18" t="str">
        <f>IF(D156&lt;&gt;"",IF(G155="",Informe!$D$4,G155),"")</f>
        <v/>
      </c>
      <c r="H156" s="19" t="str">
        <f>IF(D156&lt;&gt;"",ROUND(G156*IF(Informe!$D$6&gt;=DATEVALUE("22/11/2019"),Informe!$D$9,C156/365)*F156,IF(FALSE,-3,2)),"")</f>
        <v/>
      </c>
      <c r="I156" s="19" t="str">
        <f t="shared" si="4"/>
        <v/>
      </c>
    </row>
    <row r="157" spans="1:9" x14ac:dyDescent="0.35">
      <c r="A157" s="15" t="str">
        <f>IFERROR(IF(IF(AND(ROW(A157)=ROW($A$4),Informe!$D$5&lt;DATEVALUE("28/07/2006")),Informe!$D$5+1,INDEX('Intereses moratorios'!$A$7:$A$246,MATCH(Informe!$D$5,'Intereses moratorios'!$A$7:$A$246,1)+ROW(A157)-ROW($A$4)))=0,"",IF(AND(ROW(A157)=ROW($A$4),Informe!$D$5&lt;DATEVALUE("28/07/2006")),Informe!$D$5+1,INDEX('Intereses moratorios'!$A$7:$A$246,MATCH(Informe!$D$5,'Intereses moratorios'!$A$7:$A$246,1)+ROW(A157)-ROW($A$4)))),"")</f>
        <v/>
      </c>
      <c r="B157" s="15" t="str">
        <f>IFERROR(INDEX('Intereses moratorios'!$B$7:$B$246,MATCH(A157,'Intereses moratorios'!$A$7:$A$246,0)),"")</f>
        <v/>
      </c>
      <c r="C157" s="16" t="str">
        <f>IF(A157="","",IFERROR(IF(Informe!$D$6&gt;=DATEVALUE("22/11/2019"),Informe!$D$8,INDEX('Intereses moratorios'!$D$7:$D$246,MATCH(A157,'Intereses moratorios'!$A$7:$A$246,0))),""))</f>
        <v/>
      </c>
      <c r="D157" s="15" t="str">
        <f>IF(AND(B157&gt;Informe!$D$5,A157&lt;=Informe!$D$6),IF(D156="",Informe!$D$5+1,A157),"")</f>
        <v/>
      </c>
      <c r="E157" s="15" t="str">
        <f>IF(D157&lt;&gt;"",IF(#REF!="",MIN(Informe!$D$6,B157),B157),"")</f>
        <v/>
      </c>
      <c r="F157" s="17" t="str">
        <f>IF(D157&lt;&gt;"",IF(Informe!$F$11="",E157-D157+1,IF(AND(D157&gt;DATE(YEAR(Informe!$F$11)+2,MONTH(Informe!$F$11),DAY(Informe!$F$11)),OR(E157&lt;Informe!$F$12,Informe!$F$12=""))=FALSE,IF(AND(D157&lt;=DATE(YEAR(Informe!$F$11)+2,MONTH(Informe!$F$11),DAY(Informe!$F$11)),E157&gt;=DATE(YEAR(Informe!$F$11)+2,MONTH(Informe!$F$11),DAY(Informe!$F$11)))=TRUE,MIN(E157,DATE(YEAR(Informe!$F$11)+2,MONTH(Informe!$F$11),DAY(Informe!$F$11))),E157)-IF(AND(D157&lt;=Informe!$F$12,E157&gt;=Informe!$F$12)=TRUE,MAX(D157,Informe!$F$12),D157)+1,0)),"")</f>
        <v/>
      </c>
      <c r="G157" s="18" t="str">
        <f>IF(D157&lt;&gt;"",IF(G156="",Informe!$D$4,G156),"")</f>
        <v/>
      </c>
      <c r="H157" s="19" t="str">
        <f>IF(D157&lt;&gt;"",ROUND(G157*IF(Informe!$D$6&gt;=DATEVALUE("22/11/2019"),Informe!$D$9,C157/365)*F157,IF(FALSE,-3,2)),"")</f>
        <v/>
      </c>
      <c r="I157" s="19" t="str">
        <f t="shared" si="4"/>
        <v/>
      </c>
    </row>
    <row r="158" spans="1:9" x14ac:dyDescent="0.35">
      <c r="A158" s="15" t="str">
        <f>IFERROR(IF(IF(AND(ROW(A158)=ROW($A$4),Informe!$D$5&lt;DATEVALUE("28/07/2006")),Informe!$D$5+1,INDEX('Intereses moratorios'!$A$7:$A$246,MATCH(Informe!$D$5,'Intereses moratorios'!$A$7:$A$246,1)+ROW(A158)-ROW($A$4)))=0,"",IF(AND(ROW(A158)=ROW($A$4),Informe!$D$5&lt;DATEVALUE("28/07/2006")),Informe!$D$5+1,INDEX('Intereses moratorios'!$A$7:$A$246,MATCH(Informe!$D$5,'Intereses moratorios'!$A$7:$A$246,1)+ROW(A158)-ROW($A$4)))),"")</f>
        <v/>
      </c>
      <c r="B158" s="15" t="str">
        <f>IFERROR(INDEX('Intereses moratorios'!$B$7:$B$246,MATCH(A158,'Intereses moratorios'!$A$7:$A$246,0)),"")</f>
        <v/>
      </c>
      <c r="C158" s="16" t="str">
        <f>IF(A158="","",IFERROR(IF(Informe!$D$6&gt;=DATEVALUE("22/11/2019"),Informe!$D$8,INDEX('Intereses moratorios'!$D$7:$D$246,MATCH(A158,'Intereses moratorios'!$A$7:$A$246,0))),""))</f>
        <v/>
      </c>
      <c r="D158" s="15" t="str">
        <f>IF(AND(B158&gt;Informe!$D$5,A158&lt;=Informe!$D$6),IF(D157="",Informe!$D$5+1,A158),"")</f>
        <v/>
      </c>
      <c r="E158" s="15" t="str">
        <f>IF(D158&lt;&gt;"",IF(#REF!="",MIN(Informe!$D$6,B158),B158),"")</f>
        <v/>
      </c>
      <c r="F158" s="17" t="str">
        <f>IF(D158&lt;&gt;"",IF(Informe!$F$11="",E158-D158+1,IF(AND(D158&gt;DATE(YEAR(Informe!$F$11)+2,MONTH(Informe!$F$11),DAY(Informe!$F$11)),OR(E158&lt;Informe!$F$12,Informe!$F$12=""))=FALSE,IF(AND(D158&lt;=DATE(YEAR(Informe!$F$11)+2,MONTH(Informe!$F$11),DAY(Informe!$F$11)),E158&gt;=DATE(YEAR(Informe!$F$11)+2,MONTH(Informe!$F$11),DAY(Informe!$F$11)))=TRUE,MIN(E158,DATE(YEAR(Informe!$F$11)+2,MONTH(Informe!$F$11),DAY(Informe!$F$11))),E158)-IF(AND(D158&lt;=Informe!$F$12,E158&gt;=Informe!$F$12)=TRUE,MAX(D158,Informe!$F$12),D158)+1,0)),"")</f>
        <v/>
      </c>
      <c r="G158" s="18" t="str">
        <f>IF(D158&lt;&gt;"",IF(G157="",Informe!$D$4,G157),"")</f>
        <v/>
      </c>
      <c r="H158" s="19" t="str">
        <f>IF(D158&lt;&gt;"",ROUND(G158*IF(Informe!$D$6&gt;=DATEVALUE("22/11/2019"),Informe!$D$9,C158/365)*F158,IF(FALSE,-3,2)),"")</f>
        <v/>
      </c>
      <c r="I158" s="19" t="str">
        <f t="shared" si="4"/>
        <v/>
      </c>
    </row>
    <row r="159" spans="1:9" x14ac:dyDescent="0.35">
      <c r="A159" s="15" t="str">
        <f>IFERROR(IF(IF(AND(ROW(A159)=ROW($A$4),Informe!$D$5&lt;DATEVALUE("28/07/2006")),Informe!$D$5+1,INDEX('Intereses moratorios'!$A$7:$A$246,MATCH(Informe!$D$5,'Intereses moratorios'!$A$7:$A$246,1)+ROW(A159)-ROW($A$4)))=0,"",IF(AND(ROW(A159)=ROW($A$4),Informe!$D$5&lt;DATEVALUE("28/07/2006")),Informe!$D$5+1,INDEX('Intereses moratorios'!$A$7:$A$246,MATCH(Informe!$D$5,'Intereses moratorios'!$A$7:$A$246,1)+ROW(A159)-ROW($A$4)))),"")</f>
        <v/>
      </c>
      <c r="B159" s="15" t="str">
        <f>IFERROR(INDEX('Intereses moratorios'!$B$7:$B$246,MATCH(A159,'Intereses moratorios'!$A$7:$A$246,0)),"")</f>
        <v/>
      </c>
      <c r="C159" s="16" t="str">
        <f>IF(A159="","",IFERROR(IF(Informe!$D$6&gt;=DATEVALUE("22/11/2019"),Informe!$D$8,INDEX('Intereses moratorios'!$D$7:$D$246,MATCH(A159,'Intereses moratorios'!$A$7:$A$246,0))),""))</f>
        <v/>
      </c>
      <c r="D159" s="15" t="str">
        <f>IF(AND(B159&gt;Informe!$D$5,A159&lt;=Informe!$D$6),IF(D158="",Informe!$D$5+1,A159),"")</f>
        <v/>
      </c>
      <c r="E159" s="15" t="str">
        <f>IF(D159&lt;&gt;"",IF(#REF!="",MIN(Informe!$D$6,B159),B159),"")</f>
        <v/>
      </c>
      <c r="F159" s="17" t="str">
        <f>IF(D159&lt;&gt;"",IF(Informe!$F$11="",E159-D159+1,IF(AND(D159&gt;DATE(YEAR(Informe!$F$11)+2,MONTH(Informe!$F$11),DAY(Informe!$F$11)),OR(E159&lt;Informe!$F$12,Informe!$F$12=""))=FALSE,IF(AND(D159&lt;=DATE(YEAR(Informe!$F$11)+2,MONTH(Informe!$F$11),DAY(Informe!$F$11)),E159&gt;=DATE(YEAR(Informe!$F$11)+2,MONTH(Informe!$F$11),DAY(Informe!$F$11)))=TRUE,MIN(E159,DATE(YEAR(Informe!$F$11)+2,MONTH(Informe!$F$11),DAY(Informe!$F$11))),E159)-IF(AND(D159&lt;=Informe!$F$12,E159&gt;=Informe!$F$12)=TRUE,MAX(D159,Informe!$F$12),D159)+1,0)),"")</f>
        <v/>
      </c>
      <c r="G159" s="18" t="str">
        <f>IF(D159&lt;&gt;"",IF(G158="",Informe!$D$4,G158),"")</f>
        <v/>
      </c>
      <c r="H159" s="19" t="str">
        <f>IF(D159&lt;&gt;"",ROUND(G159*IF(Informe!$D$6&gt;=DATEVALUE("22/11/2019"),Informe!$D$9,C159/365)*F159,IF(FALSE,-3,2)),"")</f>
        <v/>
      </c>
      <c r="I159" s="19" t="str">
        <f t="shared" si="4"/>
        <v/>
      </c>
    </row>
    <row r="160" spans="1:9" x14ac:dyDescent="0.35">
      <c r="A160" s="15" t="str">
        <f>IFERROR(IF(IF(AND(ROW(A160)=ROW($A$4),Informe!$D$5&lt;DATEVALUE("28/07/2006")),Informe!$D$5+1,INDEX('Intereses moratorios'!$A$7:$A$246,MATCH(Informe!$D$5,'Intereses moratorios'!$A$7:$A$246,1)+ROW(A160)-ROW($A$4)))=0,"",IF(AND(ROW(A160)=ROW($A$4),Informe!$D$5&lt;DATEVALUE("28/07/2006")),Informe!$D$5+1,INDEX('Intereses moratorios'!$A$7:$A$246,MATCH(Informe!$D$5,'Intereses moratorios'!$A$7:$A$246,1)+ROW(A160)-ROW($A$4)))),"")</f>
        <v/>
      </c>
      <c r="B160" s="15" t="str">
        <f>IFERROR(INDEX('Intereses moratorios'!$B$7:$B$246,MATCH(A160,'Intereses moratorios'!$A$7:$A$246,0)),"")</f>
        <v/>
      </c>
      <c r="C160" s="16" t="str">
        <f>IF(A160="","",IFERROR(IF(Informe!$D$6&gt;=DATEVALUE("22/11/2019"),Informe!$D$8,INDEX('Intereses moratorios'!$D$7:$D$246,MATCH(A160,'Intereses moratorios'!$A$7:$A$246,0))),""))</f>
        <v/>
      </c>
      <c r="D160" s="15" t="str">
        <f>IF(AND(B160&gt;Informe!$D$5,A160&lt;=Informe!$D$6),IF(D159="",Informe!$D$5+1,A160),"")</f>
        <v/>
      </c>
      <c r="E160" s="15" t="str">
        <f>IF(D160&lt;&gt;"",IF(#REF!="",MIN(Informe!$D$6,B160),B160),"")</f>
        <v/>
      </c>
      <c r="F160" s="17" t="str">
        <f>IF(D160&lt;&gt;"",IF(Informe!$F$11="",E160-D160+1,IF(AND(D160&gt;DATE(YEAR(Informe!$F$11)+2,MONTH(Informe!$F$11),DAY(Informe!$F$11)),OR(E160&lt;Informe!$F$12,Informe!$F$12=""))=FALSE,IF(AND(D160&lt;=DATE(YEAR(Informe!$F$11)+2,MONTH(Informe!$F$11),DAY(Informe!$F$11)),E160&gt;=DATE(YEAR(Informe!$F$11)+2,MONTH(Informe!$F$11),DAY(Informe!$F$11)))=TRUE,MIN(E160,DATE(YEAR(Informe!$F$11)+2,MONTH(Informe!$F$11),DAY(Informe!$F$11))),E160)-IF(AND(D160&lt;=Informe!$F$12,E160&gt;=Informe!$F$12)=TRUE,MAX(D160,Informe!$F$12),D160)+1,0)),"")</f>
        <v/>
      </c>
      <c r="G160" s="18" t="str">
        <f>IF(D160&lt;&gt;"",IF(G159="",Informe!$D$4,G159),"")</f>
        <v/>
      </c>
      <c r="H160" s="19" t="str">
        <f>IF(D160&lt;&gt;"",ROUND(G160*IF(Informe!$D$6&gt;=DATEVALUE("22/11/2019"),Informe!$D$9,C160/365)*F160,IF(FALSE,-3,2)),"")</f>
        <v/>
      </c>
      <c r="I160" s="19" t="str">
        <f t="shared" si="4"/>
        <v/>
      </c>
    </row>
    <row r="161" spans="1:9" x14ac:dyDescent="0.35">
      <c r="A161" s="15" t="str">
        <f>IFERROR(IF(IF(AND(ROW(A161)=ROW($A$4),Informe!$D$5&lt;DATEVALUE("28/07/2006")),Informe!$D$5+1,INDEX('Intereses moratorios'!$A$7:$A$246,MATCH(Informe!$D$5,'Intereses moratorios'!$A$7:$A$246,1)+ROW(A161)-ROW($A$4)))=0,"",IF(AND(ROW(A161)=ROW($A$4),Informe!$D$5&lt;DATEVALUE("28/07/2006")),Informe!$D$5+1,INDEX('Intereses moratorios'!$A$7:$A$246,MATCH(Informe!$D$5,'Intereses moratorios'!$A$7:$A$246,1)+ROW(A161)-ROW($A$4)))),"")</f>
        <v/>
      </c>
      <c r="B161" s="15" t="str">
        <f>IFERROR(INDEX('Intereses moratorios'!$B$7:$B$246,MATCH(A161,'Intereses moratorios'!$A$7:$A$246,0)),"")</f>
        <v/>
      </c>
      <c r="C161" s="16" t="str">
        <f>IF(A161="","",IFERROR(IF(Informe!$D$6&gt;=DATEVALUE("22/11/2019"),Informe!$D$8,INDEX('Intereses moratorios'!$D$7:$D$246,MATCH(A161,'Intereses moratorios'!$A$7:$A$246,0))),""))</f>
        <v/>
      </c>
      <c r="D161" s="15" t="str">
        <f>IF(AND(B161&gt;Informe!$D$5,A161&lt;=Informe!$D$6),IF(D160="",Informe!$D$5+1,A161),"")</f>
        <v/>
      </c>
      <c r="E161" s="15" t="str">
        <f>IF(D161&lt;&gt;"",IF(#REF!="",MIN(Informe!$D$6,B161),B161),"")</f>
        <v/>
      </c>
      <c r="F161" s="17" t="str">
        <f>IF(D161&lt;&gt;"",IF(Informe!$F$11="",E161-D161+1,IF(AND(D161&gt;DATE(YEAR(Informe!$F$11)+2,MONTH(Informe!$F$11),DAY(Informe!$F$11)),OR(E161&lt;Informe!$F$12,Informe!$F$12=""))=FALSE,IF(AND(D161&lt;=DATE(YEAR(Informe!$F$11)+2,MONTH(Informe!$F$11),DAY(Informe!$F$11)),E161&gt;=DATE(YEAR(Informe!$F$11)+2,MONTH(Informe!$F$11),DAY(Informe!$F$11)))=TRUE,MIN(E161,DATE(YEAR(Informe!$F$11)+2,MONTH(Informe!$F$11),DAY(Informe!$F$11))),E161)-IF(AND(D161&lt;=Informe!$F$12,E161&gt;=Informe!$F$12)=TRUE,MAX(D161,Informe!$F$12),D161)+1,0)),"")</f>
        <v/>
      </c>
      <c r="G161" s="18" t="str">
        <f>IF(D161&lt;&gt;"",IF(G160="",Informe!$D$4,G160),"")</f>
        <v/>
      </c>
      <c r="H161" s="19" t="str">
        <f>IF(D161&lt;&gt;"",ROUND(G161*IF(Informe!$D$6&gt;=DATEVALUE("22/11/2019"),Informe!$D$9,C161/365)*F161,IF(FALSE,-3,2)),"")</f>
        <v/>
      </c>
      <c r="I161" s="19" t="str">
        <f t="shared" si="4"/>
        <v/>
      </c>
    </row>
    <row r="162" spans="1:9" x14ac:dyDescent="0.35">
      <c r="A162" s="15" t="str">
        <f>IFERROR(IF(IF(AND(ROW(A162)=ROW($A$4),Informe!$D$5&lt;DATEVALUE("28/07/2006")),Informe!$D$5+1,INDEX('Intereses moratorios'!$A$7:$A$246,MATCH(Informe!$D$5,'Intereses moratorios'!$A$7:$A$246,1)+ROW(A162)-ROW($A$4)))=0,"",IF(AND(ROW(A162)=ROW($A$4),Informe!$D$5&lt;DATEVALUE("28/07/2006")),Informe!$D$5+1,INDEX('Intereses moratorios'!$A$7:$A$246,MATCH(Informe!$D$5,'Intereses moratorios'!$A$7:$A$246,1)+ROW(A162)-ROW($A$4)))),"")</f>
        <v/>
      </c>
      <c r="B162" s="15" t="str">
        <f>IFERROR(INDEX('Intereses moratorios'!$B$7:$B$246,MATCH(A162,'Intereses moratorios'!$A$7:$A$246,0)),"")</f>
        <v/>
      </c>
      <c r="C162" s="16" t="str">
        <f>IF(A162="","",IFERROR(IF(Informe!$D$6&gt;=DATEVALUE("22/11/2019"),Informe!$D$8,INDEX('Intereses moratorios'!$D$7:$D$246,MATCH(A162,'Intereses moratorios'!$A$7:$A$246,0))),""))</f>
        <v/>
      </c>
      <c r="D162" s="15" t="str">
        <f>IF(AND(B162&gt;Informe!$D$5,A162&lt;=Informe!$D$6),IF(D161="",Informe!$D$5+1,A162),"")</f>
        <v/>
      </c>
      <c r="E162" s="15" t="str">
        <f>IF(D162&lt;&gt;"",IF(#REF!="",MIN(Informe!$D$6,B162),B162),"")</f>
        <v/>
      </c>
      <c r="F162" s="17" t="str">
        <f>IF(D162&lt;&gt;"",IF(Informe!$F$11="",E162-D162+1,IF(AND(D162&gt;DATE(YEAR(Informe!$F$11)+2,MONTH(Informe!$F$11),DAY(Informe!$F$11)),OR(E162&lt;Informe!$F$12,Informe!$F$12=""))=FALSE,IF(AND(D162&lt;=DATE(YEAR(Informe!$F$11)+2,MONTH(Informe!$F$11),DAY(Informe!$F$11)),E162&gt;=DATE(YEAR(Informe!$F$11)+2,MONTH(Informe!$F$11),DAY(Informe!$F$11)))=TRUE,MIN(E162,DATE(YEAR(Informe!$F$11)+2,MONTH(Informe!$F$11),DAY(Informe!$F$11))),E162)-IF(AND(D162&lt;=Informe!$F$12,E162&gt;=Informe!$F$12)=TRUE,MAX(D162,Informe!$F$12),D162)+1,0)),"")</f>
        <v/>
      </c>
      <c r="G162" s="18" t="str">
        <f>IF(D162&lt;&gt;"",IF(G161="",Informe!$D$4,G161),"")</f>
        <v/>
      </c>
      <c r="H162" s="19" t="str">
        <f>IF(D162&lt;&gt;"",ROUND(G162*IF(Informe!$D$6&gt;=DATEVALUE("22/11/2019"),Informe!$D$9,C162/365)*F162,IF(FALSE,-3,2)),"")</f>
        <v/>
      </c>
      <c r="I162" s="19" t="str">
        <f t="shared" si="4"/>
        <v/>
      </c>
    </row>
    <row r="163" spans="1:9" x14ac:dyDescent="0.35">
      <c r="A163" s="15" t="str">
        <f>IFERROR(IF(IF(AND(ROW(A163)=ROW($A$4),Informe!$D$5&lt;DATEVALUE("28/07/2006")),Informe!$D$5+1,INDEX('Intereses moratorios'!$A$7:$A$246,MATCH(Informe!$D$5,'Intereses moratorios'!$A$7:$A$246,1)+ROW(A163)-ROW($A$4)))=0,"",IF(AND(ROW(A163)=ROW($A$4),Informe!$D$5&lt;DATEVALUE("28/07/2006")),Informe!$D$5+1,INDEX('Intereses moratorios'!$A$7:$A$246,MATCH(Informe!$D$5,'Intereses moratorios'!$A$7:$A$246,1)+ROW(A163)-ROW($A$4)))),"")</f>
        <v/>
      </c>
      <c r="B163" s="15" t="str">
        <f>IFERROR(INDEX('Intereses moratorios'!$B$7:$B$246,MATCH(A163,'Intereses moratorios'!$A$7:$A$246,0)),"")</f>
        <v/>
      </c>
      <c r="C163" s="16" t="str">
        <f>IF(A163="","",IFERROR(IF(Informe!$D$6&gt;=DATEVALUE("22/11/2019"),Informe!$D$8,INDEX('Intereses moratorios'!$D$7:$D$246,MATCH(A163,'Intereses moratorios'!$A$7:$A$246,0))),""))</f>
        <v/>
      </c>
      <c r="D163" s="15" t="str">
        <f>IF(AND(B163&gt;Informe!$D$5,A163&lt;=Informe!$D$6),IF(D162="",Informe!$D$5+1,A163),"")</f>
        <v/>
      </c>
      <c r="E163" s="15" t="str">
        <f>IF(D163&lt;&gt;"",IF(#REF!="",MIN(Informe!$D$6,B163),B163),"")</f>
        <v/>
      </c>
      <c r="F163" s="17" t="str">
        <f>IF(D163&lt;&gt;"",IF(Informe!$F$11="",E163-D163+1,IF(AND(D163&gt;DATE(YEAR(Informe!$F$11)+2,MONTH(Informe!$F$11),DAY(Informe!$F$11)),OR(E163&lt;Informe!$F$12,Informe!$F$12=""))=FALSE,IF(AND(D163&lt;=DATE(YEAR(Informe!$F$11)+2,MONTH(Informe!$F$11),DAY(Informe!$F$11)),E163&gt;=DATE(YEAR(Informe!$F$11)+2,MONTH(Informe!$F$11),DAY(Informe!$F$11)))=TRUE,MIN(E163,DATE(YEAR(Informe!$F$11)+2,MONTH(Informe!$F$11),DAY(Informe!$F$11))),E163)-IF(AND(D163&lt;=Informe!$F$12,E163&gt;=Informe!$F$12)=TRUE,MAX(D163,Informe!$F$12),D163)+1,0)),"")</f>
        <v/>
      </c>
      <c r="G163" s="18" t="str">
        <f>IF(D163&lt;&gt;"",IF(G162="",Informe!$D$4,G162),"")</f>
        <v/>
      </c>
      <c r="H163" s="19" t="str">
        <f>IF(D163&lt;&gt;"",ROUND(G163*IF(Informe!$D$6&gt;=DATEVALUE("22/11/2019"),Informe!$D$9,C163/365)*F163,IF(FALSE,-3,2)),"")</f>
        <v/>
      </c>
      <c r="I163" s="19" t="str">
        <f t="shared" si="4"/>
        <v/>
      </c>
    </row>
    <row r="164" spans="1:9" x14ac:dyDescent="0.35">
      <c r="A164" s="15" t="str">
        <f>IFERROR(IF(IF(AND(ROW(A164)=ROW($A$4),Informe!$D$5&lt;DATEVALUE("28/07/2006")),Informe!$D$5+1,INDEX('Intereses moratorios'!$A$7:$A$246,MATCH(Informe!$D$5,'Intereses moratorios'!$A$7:$A$246,1)+ROW(A164)-ROW($A$4)))=0,"",IF(AND(ROW(A164)=ROW($A$4),Informe!$D$5&lt;DATEVALUE("28/07/2006")),Informe!$D$5+1,INDEX('Intereses moratorios'!$A$7:$A$246,MATCH(Informe!$D$5,'Intereses moratorios'!$A$7:$A$246,1)+ROW(A164)-ROW($A$4)))),"")</f>
        <v/>
      </c>
      <c r="B164" s="15" t="str">
        <f>IFERROR(INDEX('Intereses moratorios'!$B$7:$B$246,MATCH(A164,'Intereses moratorios'!$A$7:$A$246,0)),"")</f>
        <v/>
      </c>
      <c r="C164" s="16" t="str">
        <f>IF(A164="","",IFERROR(IF(Informe!$D$6&gt;=DATEVALUE("22/11/2019"),Informe!$D$8,INDEX('Intereses moratorios'!$D$7:$D$246,MATCH(A164,'Intereses moratorios'!$A$7:$A$246,0))),""))</f>
        <v/>
      </c>
      <c r="D164" s="15" t="str">
        <f>IF(AND(B164&gt;Informe!$D$5,A164&lt;=Informe!$D$6),IF(D163="",Informe!$D$5+1,A164),"")</f>
        <v/>
      </c>
      <c r="E164" s="15" t="str">
        <f>IF(D164&lt;&gt;"",IF(#REF!="",MIN(Informe!$D$6,B164),B164),"")</f>
        <v/>
      </c>
      <c r="F164" s="17" t="str">
        <f>IF(D164&lt;&gt;"",IF(Informe!$F$11="",E164-D164+1,IF(AND(D164&gt;DATE(YEAR(Informe!$F$11)+2,MONTH(Informe!$F$11),DAY(Informe!$F$11)),OR(E164&lt;Informe!$F$12,Informe!$F$12=""))=FALSE,IF(AND(D164&lt;=DATE(YEAR(Informe!$F$11)+2,MONTH(Informe!$F$11),DAY(Informe!$F$11)),E164&gt;=DATE(YEAR(Informe!$F$11)+2,MONTH(Informe!$F$11),DAY(Informe!$F$11)))=TRUE,MIN(E164,DATE(YEAR(Informe!$F$11)+2,MONTH(Informe!$F$11),DAY(Informe!$F$11))),E164)-IF(AND(D164&lt;=Informe!$F$12,E164&gt;=Informe!$F$12)=TRUE,MAX(D164,Informe!$F$12),D164)+1,0)),"")</f>
        <v/>
      </c>
      <c r="G164" s="18" t="str">
        <f>IF(D164&lt;&gt;"",IF(G163="",Informe!$D$4,G163),"")</f>
        <v/>
      </c>
      <c r="H164" s="19" t="str">
        <f>IF(D164&lt;&gt;"",ROUND(G164*IF(Informe!$D$6&gt;=DATEVALUE("22/11/2019"),Informe!$D$9,C164/365)*F164,IF(FALSE,-3,2)),"")</f>
        <v/>
      </c>
      <c r="I164" s="19" t="str">
        <f t="shared" si="4"/>
        <v/>
      </c>
    </row>
    <row r="165" spans="1:9" x14ac:dyDescent="0.35">
      <c r="A165" s="15" t="str">
        <f>IFERROR(IF(IF(AND(ROW(A165)=ROW($A$4),Informe!$D$5&lt;DATEVALUE("28/07/2006")),Informe!$D$5+1,INDEX('Intereses moratorios'!$A$7:$A$246,MATCH(Informe!$D$5,'Intereses moratorios'!$A$7:$A$246,1)+ROW(A165)-ROW($A$4)))=0,"",IF(AND(ROW(A165)=ROW($A$4),Informe!$D$5&lt;DATEVALUE("28/07/2006")),Informe!$D$5+1,INDEX('Intereses moratorios'!$A$7:$A$246,MATCH(Informe!$D$5,'Intereses moratorios'!$A$7:$A$246,1)+ROW(A165)-ROW($A$4)))),"")</f>
        <v/>
      </c>
      <c r="B165" s="15" t="str">
        <f>IFERROR(INDEX('Intereses moratorios'!$B$7:$B$246,MATCH(A165,'Intereses moratorios'!$A$7:$A$246,0)),"")</f>
        <v/>
      </c>
      <c r="C165" s="16" t="str">
        <f>IF(A165="","",IFERROR(IF(Informe!$D$6&gt;=DATEVALUE("22/11/2019"),Informe!$D$8,INDEX('Intereses moratorios'!$D$7:$D$246,MATCH(A165,'Intereses moratorios'!$A$7:$A$246,0))),""))</f>
        <v/>
      </c>
      <c r="D165" s="15" t="str">
        <f>IF(AND(B165&gt;Informe!$D$5,A165&lt;=Informe!$D$6),IF(D164="",Informe!$D$5+1,A165),"")</f>
        <v/>
      </c>
      <c r="E165" s="15" t="str">
        <f>IF(D165&lt;&gt;"",IF(#REF!="",MIN(Informe!$D$6,B165),B165),"")</f>
        <v/>
      </c>
      <c r="F165" s="17" t="str">
        <f>IF(D165&lt;&gt;"",IF(Informe!$F$11="",E165-D165+1,IF(AND(D165&gt;DATE(YEAR(Informe!$F$11)+2,MONTH(Informe!$F$11),DAY(Informe!$F$11)),OR(E165&lt;Informe!$F$12,Informe!$F$12=""))=FALSE,IF(AND(D165&lt;=DATE(YEAR(Informe!$F$11)+2,MONTH(Informe!$F$11),DAY(Informe!$F$11)),E165&gt;=DATE(YEAR(Informe!$F$11)+2,MONTH(Informe!$F$11),DAY(Informe!$F$11)))=TRUE,MIN(E165,DATE(YEAR(Informe!$F$11)+2,MONTH(Informe!$F$11),DAY(Informe!$F$11))),E165)-IF(AND(D165&lt;=Informe!$F$12,E165&gt;=Informe!$F$12)=TRUE,MAX(D165,Informe!$F$12),D165)+1,0)),"")</f>
        <v/>
      </c>
      <c r="G165" s="18" t="str">
        <f>IF(D165&lt;&gt;"",IF(G164="",Informe!$D$4,G164),"")</f>
        <v/>
      </c>
      <c r="H165" s="19" t="str">
        <f>IF(D165&lt;&gt;"",ROUND(G165*IF(Informe!$D$6&gt;=DATEVALUE("22/11/2019"),Informe!$D$9,C165/365)*F165,IF(FALSE,-3,2)),"")</f>
        <v/>
      </c>
      <c r="I165" s="19" t="str">
        <f t="shared" si="4"/>
        <v/>
      </c>
    </row>
    <row r="166" spans="1:9" x14ac:dyDescent="0.35">
      <c r="A166" s="15" t="str">
        <f>IFERROR(IF(IF(AND(ROW(A166)=ROW($A$4),Informe!$D$5&lt;DATEVALUE("28/07/2006")),Informe!$D$5+1,INDEX('Intereses moratorios'!$A$7:$A$246,MATCH(Informe!$D$5,'Intereses moratorios'!$A$7:$A$246,1)+ROW(A166)-ROW($A$4)))=0,"",IF(AND(ROW(A166)=ROW($A$4),Informe!$D$5&lt;DATEVALUE("28/07/2006")),Informe!$D$5+1,INDEX('Intereses moratorios'!$A$7:$A$246,MATCH(Informe!$D$5,'Intereses moratorios'!$A$7:$A$246,1)+ROW(A166)-ROW($A$4)))),"")</f>
        <v/>
      </c>
      <c r="B166" s="15" t="str">
        <f>IFERROR(INDEX('Intereses moratorios'!$B$7:$B$246,MATCH(A166,'Intereses moratorios'!$A$7:$A$246,0)),"")</f>
        <v/>
      </c>
      <c r="C166" s="16" t="str">
        <f>IF(A166="","",IFERROR(IF(Informe!$D$6&gt;=DATEVALUE("22/11/2019"),Informe!$D$8,INDEX('Intereses moratorios'!$D$7:$D$246,MATCH(A166,'Intereses moratorios'!$A$7:$A$246,0))),""))</f>
        <v/>
      </c>
      <c r="D166" s="15" t="str">
        <f>IF(AND(B166&gt;Informe!$D$5,A166&lt;=Informe!$D$6),IF(D165="",Informe!$D$5+1,A166),"")</f>
        <v/>
      </c>
      <c r="E166" s="15" t="str">
        <f>IF(D166&lt;&gt;"",IF(#REF!="",MIN(Informe!$D$6,B166),B166),"")</f>
        <v/>
      </c>
      <c r="F166" s="17" t="str">
        <f>IF(D166&lt;&gt;"",IF(Informe!$F$11="",E166-D166+1,IF(AND(D166&gt;DATE(YEAR(Informe!$F$11)+2,MONTH(Informe!$F$11),DAY(Informe!$F$11)),OR(E166&lt;Informe!$F$12,Informe!$F$12=""))=FALSE,IF(AND(D166&lt;=DATE(YEAR(Informe!$F$11)+2,MONTH(Informe!$F$11),DAY(Informe!$F$11)),E166&gt;=DATE(YEAR(Informe!$F$11)+2,MONTH(Informe!$F$11),DAY(Informe!$F$11)))=TRUE,MIN(E166,DATE(YEAR(Informe!$F$11)+2,MONTH(Informe!$F$11),DAY(Informe!$F$11))),E166)-IF(AND(D166&lt;=Informe!$F$12,E166&gt;=Informe!$F$12)=TRUE,MAX(D166,Informe!$F$12),D166)+1,0)),"")</f>
        <v/>
      </c>
      <c r="G166" s="18" t="str">
        <f>IF(D166&lt;&gt;"",IF(G165="",Informe!$D$4,G165),"")</f>
        <v/>
      </c>
      <c r="H166" s="19" t="str">
        <f>IF(D166&lt;&gt;"",ROUND(G166*IF(Informe!$D$6&gt;=DATEVALUE("22/11/2019"),Informe!$D$9,C166/365)*F166,IF(FALSE,-3,2)),"")</f>
        <v/>
      </c>
      <c r="I166" s="19" t="str">
        <f t="shared" si="4"/>
        <v/>
      </c>
    </row>
    <row r="167" spans="1:9" x14ac:dyDescent="0.35">
      <c r="A167" s="15" t="str">
        <f>IFERROR(IF(IF(AND(ROW(A167)=ROW($A$4),Informe!$D$5&lt;DATEVALUE("28/07/2006")),Informe!$D$5+1,INDEX('Intereses moratorios'!$A$7:$A$246,MATCH(Informe!$D$5,'Intereses moratorios'!$A$7:$A$246,1)+ROW(A167)-ROW($A$4)))=0,"",IF(AND(ROW(A167)=ROW($A$4),Informe!$D$5&lt;DATEVALUE("28/07/2006")),Informe!$D$5+1,INDEX('Intereses moratorios'!$A$7:$A$246,MATCH(Informe!$D$5,'Intereses moratorios'!$A$7:$A$246,1)+ROW(A167)-ROW($A$4)))),"")</f>
        <v/>
      </c>
      <c r="B167" s="15" t="str">
        <f>IFERROR(INDEX('Intereses moratorios'!$B$7:$B$246,MATCH(A167,'Intereses moratorios'!$A$7:$A$246,0)),"")</f>
        <v/>
      </c>
      <c r="C167" s="16" t="str">
        <f>IF(A167="","",IFERROR(IF(Informe!$D$6&gt;=DATEVALUE("22/11/2019"),Informe!$D$8,INDEX('Intereses moratorios'!$D$7:$D$246,MATCH(A167,'Intereses moratorios'!$A$7:$A$246,0))),""))</f>
        <v/>
      </c>
      <c r="D167" s="15" t="str">
        <f>IF(AND(B167&gt;Informe!$D$5,A167&lt;=Informe!$D$6),IF(D166="",Informe!$D$5+1,A167),"")</f>
        <v/>
      </c>
      <c r="E167" s="15" t="str">
        <f>IF(D167&lt;&gt;"",IF(#REF!="",MIN(Informe!$D$6,B167),B167),"")</f>
        <v/>
      </c>
      <c r="F167" s="17" t="str">
        <f>IF(D167&lt;&gt;"",IF(Informe!$F$11="",E167-D167+1,IF(AND(D167&gt;DATE(YEAR(Informe!$F$11)+2,MONTH(Informe!$F$11),DAY(Informe!$F$11)),OR(E167&lt;Informe!$F$12,Informe!$F$12=""))=FALSE,IF(AND(D167&lt;=DATE(YEAR(Informe!$F$11)+2,MONTH(Informe!$F$11),DAY(Informe!$F$11)),E167&gt;=DATE(YEAR(Informe!$F$11)+2,MONTH(Informe!$F$11),DAY(Informe!$F$11)))=TRUE,MIN(E167,DATE(YEAR(Informe!$F$11)+2,MONTH(Informe!$F$11),DAY(Informe!$F$11))),E167)-IF(AND(D167&lt;=Informe!$F$12,E167&gt;=Informe!$F$12)=TRUE,MAX(D167,Informe!$F$12),D167)+1,0)),"")</f>
        <v/>
      </c>
      <c r="G167" s="18" t="str">
        <f>IF(D167&lt;&gt;"",IF(G166="",Informe!$D$4,G166),"")</f>
        <v/>
      </c>
      <c r="H167" s="19" t="str">
        <f>IF(D167&lt;&gt;"",ROUND(G167*IF(Informe!$D$6&gt;=DATEVALUE("22/11/2019"),Informe!$D$9,C167/365)*F167,IF(FALSE,-3,2)),"")</f>
        <v/>
      </c>
      <c r="I167" s="19" t="str">
        <f t="shared" si="4"/>
        <v/>
      </c>
    </row>
    <row r="168" spans="1:9" x14ac:dyDescent="0.35">
      <c r="A168" s="15" t="str">
        <f>IFERROR(IF(IF(AND(ROW(A168)=ROW($A$4),Informe!$D$5&lt;DATEVALUE("28/07/2006")),Informe!$D$5+1,INDEX('Intereses moratorios'!$A$7:$A$246,MATCH(Informe!$D$5,'Intereses moratorios'!$A$7:$A$246,1)+ROW(A168)-ROW($A$4)))=0,"",IF(AND(ROW(A168)=ROW($A$4),Informe!$D$5&lt;DATEVALUE("28/07/2006")),Informe!$D$5+1,INDEX('Intereses moratorios'!$A$7:$A$246,MATCH(Informe!$D$5,'Intereses moratorios'!$A$7:$A$246,1)+ROW(A168)-ROW($A$4)))),"")</f>
        <v/>
      </c>
      <c r="B168" s="15" t="str">
        <f>IFERROR(INDEX('Intereses moratorios'!$B$7:$B$246,MATCH(A168,'Intereses moratorios'!$A$7:$A$246,0)),"")</f>
        <v/>
      </c>
      <c r="C168" s="16" t="str">
        <f>IF(A168="","",IFERROR(IF(Informe!$D$6&gt;=DATEVALUE("22/11/2019"),Informe!$D$8,INDEX('Intereses moratorios'!$D$7:$D$246,MATCH(A168,'Intereses moratorios'!$A$7:$A$246,0))),""))</f>
        <v/>
      </c>
      <c r="D168" s="15" t="str">
        <f>IF(AND(B168&gt;Informe!$D$5,A168&lt;=Informe!$D$6),IF(D167="",Informe!$D$5+1,A168),"")</f>
        <v/>
      </c>
      <c r="E168" s="15" t="str">
        <f>IF(D168&lt;&gt;"",IF(#REF!="",MIN(Informe!$D$6,B168),B168),"")</f>
        <v/>
      </c>
      <c r="F168" s="17" t="str">
        <f>IF(D168&lt;&gt;"",IF(Informe!$F$11="",E168-D168+1,IF(AND(D168&gt;DATE(YEAR(Informe!$F$11)+2,MONTH(Informe!$F$11),DAY(Informe!$F$11)),OR(E168&lt;Informe!$F$12,Informe!$F$12=""))=FALSE,IF(AND(D168&lt;=DATE(YEAR(Informe!$F$11)+2,MONTH(Informe!$F$11),DAY(Informe!$F$11)),E168&gt;=DATE(YEAR(Informe!$F$11)+2,MONTH(Informe!$F$11),DAY(Informe!$F$11)))=TRUE,MIN(E168,DATE(YEAR(Informe!$F$11)+2,MONTH(Informe!$F$11),DAY(Informe!$F$11))),E168)-IF(AND(D168&lt;=Informe!$F$12,E168&gt;=Informe!$F$12)=TRUE,MAX(D168,Informe!$F$12),D168)+1,0)),"")</f>
        <v/>
      </c>
      <c r="G168" s="18" t="str">
        <f>IF(D168&lt;&gt;"",IF(G167="",Informe!$D$4,G167),"")</f>
        <v/>
      </c>
      <c r="H168" s="19" t="str">
        <f>IF(D168&lt;&gt;"",ROUND(G168*IF(Informe!$D$6&gt;=DATEVALUE("22/11/2019"),Informe!$D$9,C168/365)*F168,IF(FALSE,-3,2)),"")</f>
        <v/>
      </c>
      <c r="I168" s="19" t="str">
        <f t="shared" si="4"/>
        <v/>
      </c>
    </row>
    <row r="169" spans="1:9" x14ac:dyDescent="0.35">
      <c r="A169" s="15" t="str">
        <f>IFERROR(IF(IF(AND(ROW(A169)=ROW($A$4),Informe!$D$5&lt;DATEVALUE("28/07/2006")),Informe!$D$5+1,INDEX('Intereses moratorios'!$A$7:$A$246,MATCH(Informe!$D$5,'Intereses moratorios'!$A$7:$A$246,1)+ROW(A169)-ROW($A$4)))=0,"",IF(AND(ROW(A169)=ROW($A$4),Informe!$D$5&lt;DATEVALUE("28/07/2006")),Informe!$D$5+1,INDEX('Intereses moratorios'!$A$7:$A$246,MATCH(Informe!$D$5,'Intereses moratorios'!$A$7:$A$246,1)+ROW(A169)-ROW($A$4)))),"")</f>
        <v/>
      </c>
      <c r="B169" s="15" t="str">
        <f>IFERROR(INDEX('Intereses moratorios'!$B$7:$B$246,MATCH(A169,'Intereses moratorios'!$A$7:$A$246,0)),"")</f>
        <v/>
      </c>
      <c r="C169" s="16" t="str">
        <f>IF(A169="","",IFERROR(IF(Informe!$D$6&gt;=DATEVALUE("22/11/2019"),Informe!$D$8,INDEX('Intereses moratorios'!$D$7:$D$246,MATCH(A169,'Intereses moratorios'!$A$7:$A$246,0))),""))</f>
        <v/>
      </c>
      <c r="D169" s="15" t="str">
        <f>IF(AND(B169&gt;Informe!$D$5,A169&lt;=Informe!$D$6),IF(D168="",Informe!$D$5+1,A169),"")</f>
        <v/>
      </c>
      <c r="E169" s="15" t="str">
        <f>IF(D169&lt;&gt;"",IF(#REF!="",MIN(Informe!$D$6,B169),B169),"")</f>
        <v/>
      </c>
      <c r="F169" s="17" t="str">
        <f>IF(D169&lt;&gt;"",IF(Informe!$F$11="",E169-D169+1,IF(AND(D169&gt;DATE(YEAR(Informe!$F$11)+2,MONTH(Informe!$F$11),DAY(Informe!$F$11)),OR(E169&lt;Informe!$F$12,Informe!$F$12=""))=FALSE,IF(AND(D169&lt;=DATE(YEAR(Informe!$F$11)+2,MONTH(Informe!$F$11),DAY(Informe!$F$11)),E169&gt;=DATE(YEAR(Informe!$F$11)+2,MONTH(Informe!$F$11),DAY(Informe!$F$11)))=TRUE,MIN(E169,DATE(YEAR(Informe!$F$11)+2,MONTH(Informe!$F$11),DAY(Informe!$F$11))),E169)-IF(AND(D169&lt;=Informe!$F$12,E169&gt;=Informe!$F$12)=TRUE,MAX(D169,Informe!$F$12),D169)+1,0)),"")</f>
        <v/>
      </c>
      <c r="G169" s="18" t="str">
        <f>IF(D169&lt;&gt;"",IF(G168="",Informe!$D$4,G168),"")</f>
        <v/>
      </c>
      <c r="H169" s="19" t="str">
        <f>IF(D169&lt;&gt;"",ROUND(G169*IF(Informe!$D$6&gt;=DATEVALUE("22/11/2019"),Informe!$D$9,C169/365)*F169,IF(FALSE,-3,2)),"")</f>
        <v/>
      </c>
      <c r="I169" s="19" t="str">
        <f t="shared" si="4"/>
        <v/>
      </c>
    </row>
    <row r="170" spans="1:9" x14ac:dyDescent="0.35">
      <c r="A170" s="15" t="str">
        <f>IFERROR(IF(IF(AND(ROW(A170)=ROW($A$4),Informe!$D$5&lt;DATEVALUE("28/07/2006")),Informe!$D$5+1,INDEX('Intereses moratorios'!$A$7:$A$246,MATCH(Informe!$D$5,'Intereses moratorios'!$A$7:$A$246,1)+ROW(A170)-ROW($A$4)))=0,"",IF(AND(ROW(A170)=ROW($A$4),Informe!$D$5&lt;DATEVALUE("28/07/2006")),Informe!$D$5+1,INDEX('Intereses moratorios'!$A$7:$A$246,MATCH(Informe!$D$5,'Intereses moratorios'!$A$7:$A$246,1)+ROW(A170)-ROW($A$4)))),"")</f>
        <v/>
      </c>
      <c r="B170" s="15" t="str">
        <f>IFERROR(INDEX('Intereses moratorios'!$B$7:$B$246,MATCH(A170,'Intereses moratorios'!$A$7:$A$246,0)),"")</f>
        <v/>
      </c>
      <c r="C170" s="16" t="str">
        <f>IF(A170="","",IFERROR(IF(Informe!$D$6&gt;=DATEVALUE("22/11/2019"),Informe!$D$8,INDEX('Intereses moratorios'!$D$7:$D$246,MATCH(A170,'Intereses moratorios'!$A$7:$A$246,0))),""))</f>
        <v/>
      </c>
      <c r="D170" s="15" t="str">
        <f>IF(AND(B170&gt;Informe!$D$5,A170&lt;=Informe!$D$6),IF(D169="",Informe!$D$5+1,A170),"")</f>
        <v/>
      </c>
      <c r="E170" s="15" t="str">
        <f>IF(D170&lt;&gt;"",IF(#REF!="",MIN(Informe!$D$6,B170),B170),"")</f>
        <v/>
      </c>
      <c r="F170" s="17" t="str">
        <f>IF(D170&lt;&gt;"",IF(Informe!$F$11="",E170-D170+1,IF(AND(D170&gt;DATE(YEAR(Informe!$F$11)+2,MONTH(Informe!$F$11),DAY(Informe!$F$11)),OR(E170&lt;Informe!$F$12,Informe!$F$12=""))=FALSE,IF(AND(D170&lt;=DATE(YEAR(Informe!$F$11)+2,MONTH(Informe!$F$11),DAY(Informe!$F$11)),E170&gt;=DATE(YEAR(Informe!$F$11)+2,MONTH(Informe!$F$11),DAY(Informe!$F$11)))=TRUE,MIN(E170,DATE(YEAR(Informe!$F$11)+2,MONTH(Informe!$F$11),DAY(Informe!$F$11))),E170)-IF(AND(D170&lt;=Informe!$F$12,E170&gt;=Informe!$F$12)=TRUE,MAX(D170,Informe!$F$12),D170)+1,0)),"")</f>
        <v/>
      </c>
      <c r="G170" s="18" t="str">
        <f>IF(D170&lt;&gt;"",IF(G169="",Informe!$D$4,G169),"")</f>
        <v/>
      </c>
      <c r="H170" s="19" t="str">
        <f>IF(D170&lt;&gt;"",ROUND(G170*IF(Informe!$D$6&gt;=DATEVALUE("22/11/2019"),Informe!$D$9,C170/365)*F170,IF(FALSE,-3,2)),"")</f>
        <v/>
      </c>
      <c r="I170" s="19" t="str">
        <f t="shared" si="4"/>
        <v/>
      </c>
    </row>
    <row r="171" spans="1:9" x14ac:dyDescent="0.35">
      <c r="A171" s="15" t="str">
        <f>IFERROR(IF(IF(AND(ROW(A171)=ROW($A$4),Informe!$D$5&lt;DATEVALUE("28/07/2006")),Informe!$D$5+1,INDEX('Intereses moratorios'!$A$7:$A$246,MATCH(Informe!$D$5,'Intereses moratorios'!$A$7:$A$246,1)+ROW(A171)-ROW($A$4)))=0,"",IF(AND(ROW(A171)=ROW($A$4),Informe!$D$5&lt;DATEVALUE("28/07/2006")),Informe!$D$5+1,INDEX('Intereses moratorios'!$A$7:$A$246,MATCH(Informe!$D$5,'Intereses moratorios'!$A$7:$A$246,1)+ROW(A171)-ROW($A$4)))),"")</f>
        <v/>
      </c>
      <c r="B171" s="15" t="str">
        <f>IFERROR(INDEX('Intereses moratorios'!$B$7:$B$246,MATCH(A171,'Intereses moratorios'!$A$7:$A$246,0)),"")</f>
        <v/>
      </c>
      <c r="C171" s="16" t="str">
        <f>IF(A171="","",IFERROR(IF(Informe!$D$6&gt;=DATEVALUE("22/11/2019"),Informe!$D$8,INDEX('Intereses moratorios'!$D$7:$D$246,MATCH(A171,'Intereses moratorios'!$A$7:$A$246,0))),""))</f>
        <v/>
      </c>
      <c r="D171" s="15" t="str">
        <f>IF(AND(B171&gt;Informe!$D$5,A171&lt;=Informe!$D$6),IF(D170="",Informe!$D$5+1,A171),"")</f>
        <v/>
      </c>
      <c r="E171" s="15" t="str">
        <f>IF(D171&lt;&gt;"",IF(#REF!="",MIN(Informe!$D$6,B171),B171),"")</f>
        <v/>
      </c>
      <c r="F171" s="17" t="str">
        <f>IF(D171&lt;&gt;"",IF(Informe!$F$11="",E171-D171+1,IF(AND(D171&gt;DATE(YEAR(Informe!$F$11)+2,MONTH(Informe!$F$11),DAY(Informe!$F$11)),OR(E171&lt;Informe!$F$12,Informe!$F$12=""))=FALSE,IF(AND(D171&lt;=DATE(YEAR(Informe!$F$11)+2,MONTH(Informe!$F$11),DAY(Informe!$F$11)),E171&gt;=DATE(YEAR(Informe!$F$11)+2,MONTH(Informe!$F$11),DAY(Informe!$F$11)))=TRUE,MIN(E171,DATE(YEAR(Informe!$F$11)+2,MONTH(Informe!$F$11),DAY(Informe!$F$11))),E171)-IF(AND(D171&lt;=Informe!$F$12,E171&gt;=Informe!$F$12)=TRUE,MAX(D171,Informe!$F$12),D171)+1,0)),"")</f>
        <v/>
      </c>
      <c r="G171" s="18" t="str">
        <f>IF(D171&lt;&gt;"",IF(G170="",Informe!$D$4,G170),"")</f>
        <v/>
      </c>
      <c r="H171" s="19" t="str">
        <f>IF(D171&lt;&gt;"",ROUND(G171*IF(Informe!$D$6&gt;=DATEVALUE("22/11/2019"),Informe!$D$9,C171/365)*F171,IF(FALSE,-3,2)),"")</f>
        <v/>
      </c>
      <c r="I171" s="19" t="str">
        <f t="shared" si="4"/>
        <v/>
      </c>
    </row>
    <row r="172" spans="1:9" x14ac:dyDescent="0.35">
      <c r="A172" s="15" t="str">
        <f>IFERROR(IF(IF(AND(ROW(A172)=ROW($A$4),Informe!$D$5&lt;DATEVALUE("28/07/2006")),Informe!$D$5+1,INDEX('Intereses moratorios'!$A$7:$A$246,MATCH(Informe!$D$5,'Intereses moratorios'!$A$7:$A$246,1)+ROW(A172)-ROW($A$4)))=0,"",IF(AND(ROW(A172)=ROW($A$4),Informe!$D$5&lt;DATEVALUE("28/07/2006")),Informe!$D$5+1,INDEX('Intereses moratorios'!$A$7:$A$246,MATCH(Informe!$D$5,'Intereses moratorios'!$A$7:$A$246,1)+ROW(A172)-ROW($A$4)))),"")</f>
        <v/>
      </c>
      <c r="B172" s="15" t="str">
        <f>IFERROR(INDEX('Intereses moratorios'!$B$7:$B$246,MATCH(A172,'Intereses moratorios'!$A$7:$A$246,0)),"")</f>
        <v/>
      </c>
      <c r="C172" s="16" t="str">
        <f>IF(A172="","",IFERROR(IF(Informe!$D$6&gt;=DATEVALUE("22/11/2019"),Informe!$D$8,INDEX('Intereses moratorios'!$D$7:$D$246,MATCH(A172,'Intereses moratorios'!$A$7:$A$246,0))),""))</f>
        <v/>
      </c>
      <c r="D172" s="15" t="str">
        <f>IF(AND(B172&gt;Informe!$D$5,A172&lt;=Informe!$D$6),IF(D171="",Informe!$D$5+1,A172),"")</f>
        <v/>
      </c>
      <c r="E172" s="15" t="str">
        <f>IF(D172&lt;&gt;"",IF(#REF!="",MIN(Informe!$D$6,B172),B172),"")</f>
        <v/>
      </c>
      <c r="F172" s="17" t="str">
        <f>IF(D172&lt;&gt;"",IF(Informe!$F$11="",E172-D172+1,IF(AND(D172&gt;DATE(YEAR(Informe!$F$11)+2,MONTH(Informe!$F$11),DAY(Informe!$F$11)),OR(E172&lt;Informe!$F$12,Informe!$F$12=""))=FALSE,IF(AND(D172&lt;=DATE(YEAR(Informe!$F$11)+2,MONTH(Informe!$F$11),DAY(Informe!$F$11)),E172&gt;=DATE(YEAR(Informe!$F$11)+2,MONTH(Informe!$F$11),DAY(Informe!$F$11)))=TRUE,MIN(E172,DATE(YEAR(Informe!$F$11)+2,MONTH(Informe!$F$11),DAY(Informe!$F$11))),E172)-IF(AND(D172&lt;=Informe!$F$12,E172&gt;=Informe!$F$12)=TRUE,MAX(D172,Informe!$F$12),D172)+1,0)),"")</f>
        <v/>
      </c>
      <c r="G172" s="18" t="str">
        <f>IF(D172&lt;&gt;"",IF(G171="",Informe!$D$4,G171),"")</f>
        <v/>
      </c>
      <c r="H172" s="19" t="str">
        <f>IF(D172&lt;&gt;"",ROUND(G172*IF(Informe!$D$6&gt;=DATEVALUE("22/11/2019"),Informe!$D$9,C172/365)*F172,IF(FALSE,-3,2)),"")</f>
        <v/>
      </c>
      <c r="I172" s="19" t="str">
        <f t="shared" si="4"/>
        <v/>
      </c>
    </row>
    <row r="173" spans="1:9" x14ac:dyDescent="0.35">
      <c r="A173" s="15" t="str">
        <f>IFERROR(IF(IF(AND(ROW(A173)=ROW($A$4),Informe!$D$5&lt;DATEVALUE("28/07/2006")),Informe!$D$5+1,INDEX('Intereses moratorios'!$A$7:$A$246,MATCH(Informe!$D$5,'Intereses moratorios'!$A$7:$A$246,1)+ROW(A173)-ROW($A$4)))=0,"",IF(AND(ROW(A173)=ROW($A$4),Informe!$D$5&lt;DATEVALUE("28/07/2006")),Informe!$D$5+1,INDEX('Intereses moratorios'!$A$7:$A$246,MATCH(Informe!$D$5,'Intereses moratorios'!$A$7:$A$246,1)+ROW(A173)-ROW($A$4)))),"")</f>
        <v/>
      </c>
      <c r="B173" s="15" t="str">
        <f>IFERROR(INDEX('Intereses moratorios'!$B$7:$B$246,MATCH(A173,'Intereses moratorios'!$A$7:$A$246,0)),"")</f>
        <v/>
      </c>
      <c r="C173" s="16" t="str">
        <f>IF(A173="","",IFERROR(IF(Informe!$D$6&gt;=DATEVALUE("22/11/2019"),Informe!$D$8,INDEX('Intereses moratorios'!$D$7:$D$246,MATCH(A173,'Intereses moratorios'!$A$7:$A$246,0))),""))</f>
        <v/>
      </c>
      <c r="D173" s="15" t="str">
        <f>IF(AND(B173&gt;Informe!$D$5,A173&lt;=Informe!$D$6),IF(D172="",Informe!$D$5+1,A173),"")</f>
        <v/>
      </c>
      <c r="E173" s="15" t="str">
        <f>IF(D173&lt;&gt;"",IF(#REF!="",MIN(Informe!$D$6,B173),B173),"")</f>
        <v/>
      </c>
      <c r="F173" s="17" t="str">
        <f>IF(D173&lt;&gt;"",IF(Informe!$F$11="",E173-D173+1,IF(AND(D173&gt;DATE(YEAR(Informe!$F$11)+2,MONTH(Informe!$F$11),DAY(Informe!$F$11)),OR(E173&lt;Informe!$F$12,Informe!$F$12=""))=FALSE,IF(AND(D173&lt;=DATE(YEAR(Informe!$F$11)+2,MONTH(Informe!$F$11),DAY(Informe!$F$11)),E173&gt;=DATE(YEAR(Informe!$F$11)+2,MONTH(Informe!$F$11),DAY(Informe!$F$11)))=TRUE,MIN(E173,DATE(YEAR(Informe!$F$11)+2,MONTH(Informe!$F$11),DAY(Informe!$F$11))),E173)-IF(AND(D173&lt;=Informe!$F$12,E173&gt;=Informe!$F$12)=TRUE,MAX(D173,Informe!$F$12),D173)+1,0)),"")</f>
        <v/>
      </c>
      <c r="G173" s="18" t="str">
        <f>IF(D173&lt;&gt;"",IF(G172="",Informe!$D$4,G172),"")</f>
        <v/>
      </c>
      <c r="H173" s="19" t="str">
        <f>IF(D173&lt;&gt;"",ROUND(G173*IF(Informe!$D$6&gt;=DATEVALUE("22/11/2019"),Informe!$D$9,C173/365)*F173,IF(FALSE,-3,2)),"")</f>
        <v/>
      </c>
      <c r="I173" s="19" t="str">
        <f t="shared" si="4"/>
        <v/>
      </c>
    </row>
    <row r="174" spans="1:9" x14ac:dyDescent="0.35">
      <c r="A174" s="15" t="str">
        <f>IFERROR(IF(IF(AND(ROW(A174)=ROW($A$4),Informe!$D$5&lt;DATEVALUE("28/07/2006")),Informe!$D$5+1,INDEX('Intereses moratorios'!$A$7:$A$246,MATCH(Informe!$D$5,'Intereses moratorios'!$A$7:$A$246,1)+ROW(A174)-ROW($A$4)))=0,"",IF(AND(ROW(A174)=ROW($A$4),Informe!$D$5&lt;DATEVALUE("28/07/2006")),Informe!$D$5+1,INDEX('Intereses moratorios'!$A$7:$A$246,MATCH(Informe!$D$5,'Intereses moratorios'!$A$7:$A$246,1)+ROW(A174)-ROW($A$4)))),"")</f>
        <v/>
      </c>
      <c r="B174" s="15" t="str">
        <f>IFERROR(INDEX('Intereses moratorios'!$B$7:$B$246,MATCH(A174,'Intereses moratorios'!$A$7:$A$246,0)),"")</f>
        <v/>
      </c>
      <c r="C174" s="16" t="str">
        <f>IF(A174="","",IFERROR(IF(Informe!$D$6&gt;=DATEVALUE("22/11/2019"),Informe!$D$8,INDEX('Intereses moratorios'!$D$7:$D$246,MATCH(A174,'Intereses moratorios'!$A$7:$A$246,0))),""))</f>
        <v/>
      </c>
      <c r="D174" s="15" t="str">
        <f>IF(AND(B174&gt;Informe!$D$5,A174&lt;=Informe!$D$6),IF(D173="",Informe!$D$5+1,A174),"")</f>
        <v/>
      </c>
      <c r="E174" s="15" t="str">
        <f>IF(D174&lt;&gt;"",IF(#REF!="",MIN(Informe!$D$6,B174),B174),"")</f>
        <v/>
      </c>
      <c r="F174" s="17" t="str">
        <f>IF(D174&lt;&gt;"",IF(Informe!$F$11="",E174-D174+1,IF(AND(D174&gt;DATE(YEAR(Informe!$F$11)+2,MONTH(Informe!$F$11),DAY(Informe!$F$11)),OR(E174&lt;Informe!$F$12,Informe!$F$12=""))=FALSE,IF(AND(D174&lt;=DATE(YEAR(Informe!$F$11)+2,MONTH(Informe!$F$11),DAY(Informe!$F$11)),E174&gt;=DATE(YEAR(Informe!$F$11)+2,MONTH(Informe!$F$11),DAY(Informe!$F$11)))=TRUE,MIN(E174,DATE(YEAR(Informe!$F$11)+2,MONTH(Informe!$F$11),DAY(Informe!$F$11))),E174)-IF(AND(D174&lt;=Informe!$F$12,E174&gt;=Informe!$F$12)=TRUE,MAX(D174,Informe!$F$12),D174)+1,0)),"")</f>
        <v/>
      </c>
      <c r="G174" s="18" t="str">
        <f>IF(D174&lt;&gt;"",IF(G173="",Informe!$D$4,G173),"")</f>
        <v/>
      </c>
      <c r="H174" s="19" t="str">
        <f>IF(D174&lt;&gt;"",ROUND(G174*IF(Informe!$D$6&gt;=DATEVALUE("22/11/2019"),Informe!$D$9,C174/365)*F174,IF(FALSE,-3,2)),"")</f>
        <v/>
      </c>
      <c r="I174" s="19" t="str">
        <f t="shared" si="4"/>
        <v/>
      </c>
    </row>
    <row r="175" spans="1:9" x14ac:dyDescent="0.35">
      <c r="A175" s="15" t="str">
        <f>IFERROR(IF(IF(AND(ROW(A175)=ROW($A$4),Informe!$D$5&lt;DATEVALUE("28/07/2006")),Informe!$D$5+1,INDEX('Intereses moratorios'!$A$7:$A$246,MATCH(Informe!$D$5,'Intereses moratorios'!$A$7:$A$246,1)+ROW(A175)-ROW($A$4)))=0,"",IF(AND(ROW(A175)=ROW($A$4),Informe!$D$5&lt;DATEVALUE("28/07/2006")),Informe!$D$5+1,INDEX('Intereses moratorios'!$A$7:$A$246,MATCH(Informe!$D$5,'Intereses moratorios'!$A$7:$A$246,1)+ROW(A175)-ROW($A$4)))),"")</f>
        <v/>
      </c>
      <c r="B175" s="15" t="str">
        <f>IFERROR(INDEX('Intereses moratorios'!$B$7:$B$246,MATCH(A175,'Intereses moratorios'!$A$7:$A$246,0)),"")</f>
        <v/>
      </c>
      <c r="C175" s="16" t="str">
        <f>IF(A175="","",IFERROR(IF(Informe!$D$6&gt;=DATEVALUE("22/11/2019"),Informe!$D$8,INDEX('Intereses moratorios'!$D$7:$D$246,MATCH(A175,'Intereses moratorios'!$A$7:$A$246,0))),""))</f>
        <v/>
      </c>
      <c r="D175" s="15" t="str">
        <f>IF(AND(B175&gt;Informe!$D$5,A175&lt;=Informe!$D$6),IF(D174="",Informe!$D$5+1,A175),"")</f>
        <v/>
      </c>
      <c r="E175" s="15" t="str">
        <f>IF(D175&lt;&gt;"",IF(#REF!="",MIN(Informe!$D$6,B175),B175),"")</f>
        <v/>
      </c>
      <c r="F175" s="17" t="str">
        <f>IF(D175&lt;&gt;"",IF(Informe!$F$11="",E175-D175+1,IF(AND(D175&gt;DATE(YEAR(Informe!$F$11)+2,MONTH(Informe!$F$11),DAY(Informe!$F$11)),OR(E175&lt;Informe!$F$12,Informe!$F$12=""))=FALSE,IF(AND(D175&lt;=DATE(YEAR(Informe!$F$11)+2,MONTH(Informe!$F$11),DAY(Informe!$F$11)),E175&gt;=DATE(YEAR(Informe!$F$11)+2,MONTH(Informe!$F$11),DAY(Informe!$F$11)))=TRUE,MIN(E175,DATE(YEAR(Informe!$F$11)+2,MONTH(Informe!$F$11),DAY(Informe!$F$11))),E175)-IF(AND(D175&lt;=Informe!$F$12,E175&gt;=Informe!$F$12)=TRUE,MAX(D175,Informe!$F$12),D175)+1,0)),"")</f>
        <v/>
      </c>
      <c r="G175" s="18" t="str">
        <f>IF(D175&lt;&gt;"",IF(G174="",Informe!$D$4,G174),"")</f>
        <v/>
      </c>
      <c r="H175" s="19" t="str">
        <f>IF(D175&lt;&gt;"",ROUND(G175*IF(Informe!$D$6&gt;=DATEVALUE("22/11/2019"),Informe!$D$9,C175/365)*F175,IF(FALSE,-3,2)),"")</f>
        <v/>
      </c>
      <c r="I175" s="19" t="str">
        <f t="shared" ref="I175:I238" si="5">IF(D175&lt;&gt;"",IF(I174="",0,I174)+H175,"")</f>
        <v/>
      </c>
    </row>
    <row r="176" spans="1:9" x14ac:dyDescent="0.35">
      <c r="A176" s="15" t="str">
        <f>IFERROR(IF(IF(AND(ROW(A176)=ROW($A$4),Informe!$D$5&lt;DATEVALUE("28/07/2006")),Informe!$D$5+1,INDEX('Intereses moratorios'!$A$7:$A$246,MATCH(Informe!$D$5,'Intereses moratorios'!$A$7:$A$246,1)+ROW(A176)-ROW($A$4)))=0,"",IF(AND(ROW(A176)=ROW($A$4),Informe!$D$5&lt;DATEVALUE("28/07/2006")),Informe!$D$5+1,INDEX('Intereses moratorios'!$A$7:$A$246,MATCH(Informe!$D$5,'Intereses moratorios'!$A$7:$A$246,1)+ROW(A176)-ROW($A$4)))),"")</f>
        <v/>
      </c>
      <c r="B176" s="15" t="str">
        <f>IFERROR(INDEX('Intereses moratorios'!$B$7:$B$246,MATCH(A176,'Intereses moratorios'!$A$7:$A$246,0)),"")</f>
        <v/>
      </c>
      <c r="C176" s="16" t="str">
        <f>IF(A176="","",IFERROR(IF(Informe!$D$6&gt;=DATEVALUE("22/11/2019"),Informe!$D$8,INDEX('Intereses moratorios'!$D$7:$D$246,MATCH(A176,'Intereses moratorios'!$A$7:$A$246,0))),""))</f>
        <v/>
      </c>
      <c r="D176" s="15" t="str">
        <f>IF(AND(B176&gt;Informe!$D$5,A176&lt;=Informe!$D$6),IF(D175="",Informe!$D$5+1,A176),"")</f>
        <v/>
      </c>
      <c r="E176" s="15" t="str">
        <f>IF(D176&lt;&gt;"",IF(#REF!="",MIN(Informe!$D$6,B176),B176),"")</f>
        <v/>
      </c>
      <c r="F176" s="17" t="str">
        <f>IF(D176&lt;&gt;"",IF(Informe!$F$11="",E176-D176+1,IF(AND(D176&gt;DATE(YEAR(Informe!$F$11)+2,MONTH(Informe!$F$11),DAY(Informe!$F$11)),OR(E176&lt;Informe!$F$12,Informe!$F$12=""))=FALSE,IF(AND(D176&lt;=DATE(YEAR(Informe!$F$11)+2,MONTH(Informe!$F$11),DAY(Informe!$F$11)),E176&gt;=DATE(YEAR(Informe!$F$11)+2,MONTH(Informe!$F$11),DAY(Informe!$F$11)))=TRUE,MIN(E176,DATE(YEAR(Informe!$F$11)+2,MONTH(Informe!$F$11),DAY(Informe!$F$11))),E176)-IF(AND(D176&lt;=Informe!$F$12,E176&gt;=Informe!$F$12)=TRUE,MAX(D176,Informe!$F$12),D176)+1,0)),"")</f>
        <v/>
      </c>
      <c r="G176" s="18" t="str">
        <f>IF(D176&lt;&gt;"",IF(G175="",Informe!$D$4,G175),"")</f>
        <v/>
      </c>
      <c r="H176" s="19" t="str">
        <f>IF(D176&lt;&gt;"",ROUND(G176*IF(Informe!$D$6&gt;=DATEVALUE("22/11/2019"),Informe!$D$9,C176/365)*F176,IF(FALSE,-3,2)),"")</f>
        <v/>
      </c>
      <c r="I176" s="19" t="str">
        <f t="shared" si="5"/>
        <v/>
      </c>
    </row>
    <row r="177" spans="1:9" x14ac:dyDescent="0.35">
      <c r="A177" s="15" t="str">
        <f>IFERROR(IF(IF(AND(ROW(A177)=ROW($A$4),Informe!$D$5&lt;DATEVALUE("28/07/2006")),Informe!$D$5+1,INDEX('Intereses moratorios'!$A$7:$A$246,MATCH(Informe!$D$5,'Intereses moratorios'!$A$7:$A$246,1)+ROW(A177)-ROW($A$4)))=0,"",IF(AND(ROW(A177)=ROW($A$4),Informe!$D$5&lt;DATEVALUE("28/07/2006")),Informe!$D$5+1,INDEX('Intereses moratorios'!$A$7:$A$246,MATCH(Informe!$D$5,'Intereses moratorios'!$A$7:$A$246,1)+ROW(A177)-ROW($A$4)))),"")</f>
        <v/>
      </c>
      <c r="B177" s="15" t="str">
        <f>IFERROR(INDEX('Intereses moratorios'!$B$7:$B$246,MATCH(A177,'Intereses moratorios'!$A$7:$A$246,0)),"")</f>
        <v/>
      </c>
      <c r="C177" s="16" t="str">
        <f>IF(A177="","",IFERROR(IF(Informe!$D$6&gt;=DATEVALUE("22/11/2019"),Informe!$D$8,INDEX('Intereses moratorios'!$D$7:$D$246,MATCH(A177,'Intereses moratorios'!$A$7:$A$246,0))),""))</f>
        <v/>
      </c>
      <c r="D177" s="15" t="str">
        <f>IF(AND(B177&gt;Informe!$D$5,A177&lt;=Informe!$D$6),IF(D176="",Informe!$D$5+1,A177),"")</f>
        <v/>
      </c>
      <c r="E177" s="15" t="str">
        <f>IF(D177&lt;&gt;"",IF(#REF!="",MIN(Informe!$D$6,B177),B177),"")</f>
        <v/>
      </c>
      <c r="F177" s="17" t="str">
        <f>IF(D177&lt;&gt;"",IF(Informe!$F$11="",E177-D177+1,IF(AND(D177&gt;DATE(YEAR(Informe!$F$11)+2,MONTH(Informe!$F$11),DAY(Informe!$F$11)),OR(E177&lt;Informe!$F$12,Informe!$F$12=""))=FALSE,IF(AND(D177&lt;=DATE(YEAR(Informe!$F$11)+2,MONTH(Informe!$F$11),DAY(Informe!$F$11)),E177&gt;=DATE(YEAR(Informe!$F$11)+2,MONTH(Informe!$F$11),DAY(Informe!$F$11)))=TRUE,MIN(E177,DATE(YEAR(Informe!$F$11)+2,MONTH(Informe!$F$11),DAY(Informe!$F$11))),E177)-IF(AND(D177&lt;=Informe!$F$12,E177&gt;=Informe!$F$12)=TRUE,MAX(D177,Informe!$F$12),D177)+1,0)),"")</f>
        <v/>
      </c>
      <c r="G177" s="18" t="str">
        <f>IF(D177&lt;&gt;"",IF(G176="",Informe!$D$4,G176),"")</f>
        <v/>
      </c>
      <c r="H177" s="19" t="str">
        <f>IF(D177&lt;&gt;"",ROUND(G177*IF(Informe!$D$6&gt;=DATEVALUE("22/11/2019"),Informe!$D$9,C177/365)*F177,IF(FALSE,-3,2)),"")</f>
        <v/>
      </c>
      <c r="I177" s="19" t="str">
        <f t="shared" si="5"/>
        <v/>
      </c>
    </row>
    <row r="178" spans="1:9" x14ac:dyDescent="0.35">
      <c r="A178" s="15" t="str">
        <f>IFERROR(IF(IF(AND(ROW(A178)=ROW($A$4),Informe!$D$5&lt;DATEVALUE("28/07/2006")),Informe!$D$5+1,INDEX('Intereses moratorios'!$A$7:$A$246,MATCH(Informe!$D$5,'Intereses moratorios'!$A$7:$A$246,1)+ROW(A178)-ROW($A$4)))=0,"",IF(AND(ROW(A178)=ROW($A$4),Informe!$D$5&lt;DATEVALUE("28/07/2006")),Informe!$D$5+1,INDEX('Intereses moratorios'!$A$7:$A$246,MATCH(Informe!$D$5,'Intereses moratorios'!$A$7:$A$246,1)+ROW(A178)-ROW($A$4)))),"")</f>
        <v/>
      </c>
      <c r="B178" s="15" t="str">
        <f>IFERROR(INDEX('Intereses moratorios'!$B$7:$B$246,MATCH(A178,'Intereses moratorios'!$A$7:$A$246,0)),"")</f>
        <v/>
      </c>
      <c r="C178" s="16" t="str">
        <f>IF(A178="","",IFERROR(IF(Informe!$D$6&gt;=DATEVALUE("22/11/2019"),Informe!$D$8,INDEX('Intereses moratorios'!$D$7:$D$246,MATCH(A178,'Intereses moratorios'!$A$7:$A$246,0))),""))</f>
        <v/>
      </c>
      <c r="D178" s="15" t="str">
        <f>IF(AND(B178&gt;Informe!$D$5,A178&lt;=Informe!$D$6),IF(D177="",Informe!$D$5+1,A178),"")</f>
        <v/>
      </c>
      <c r="E178" s="15" t="str">
        <f>IF(D178&lt;&gt;"",IF(#REF!="",MIN(Informe!$D$6,B178),B178),"")</f>
        <v/>
      </c>
      <c r="F178" s="17" t="str">
        <f>IF(D178&lt;&gt;"",IF(Informe!$F$11="",E178-D178+1,IF(AND(D178&gt;DATE(YEAR(Informe!$F$11)+2,MONTH(Informe!$F$11),DAY(Informe!$F$11)),OR(E178&lt;Informe!$F$12,Informe!$F$12=""))=FALSE,IF(AND(D178&lt;=DATE(YEAR(Informe!$F$11)+2,MONTH(Informe!$F$11),DAY(Informe!$F$11)),E178&gt;=DATE(YEAR(Informe!$F$11)+2,MONTH(Informe!$F$11),DAY(Informe!$F$11)))=TRUE,MIN(E178,DATE(YEAR(Informe!$F$11)+2,MONTH(Informe!$F$11),DAY(Informe!$F$11))),E178)-IF(AND(D178&lt;=Informe!$F$12,E178&gt;=Informe!$F$12)=TRUE,MAX(D178,Informe!$F$12),D178)+1,0)),"")</f>
        <v/>
      </c>
      <c r="G178" s="18" t="str">
        <f>IF(D178&lt;&gt;"",IF(G177="",Informe!$D$4,G177),"")</f>
        <v/>
      </c>
      <c r="H178" s="19" t="str">
        <f>IF(D178&lt;&gt;"",ROUND(G178*IF(Informe!$D$6&gt;=DATEVALUE("22/11/2019"),Informe!$D$9,C178/365)*F178,IF(FALSE,-3,2)),"")</f>
        <v/>
      </c>
      <c r="I178" s="19" t="str">
        <f t="shared" si="5"/>
        <v/>
      </c>
    </row>
    <row r="179" spans="1:9" x14ac:dyDescent="0.35">
      <c r="A179" s="15" t="str">
        <f>IFERROR(IF(IF(AND(ROW(A179)=ROW($A$4),Informe!$D$5&lt;DATEVALUE("28/07/2006")),Informe!$D$5+1,INDEX('Intereses moratorios'!$A$7:$A$246,MATCH(Informe!$D$5,'Intereses moratorios'!$A$7:$A$246,1)+ROW(A179)-ROW($A$4)))=0,"",IF(AND(ROW(A179)=ROW($A$4),Informe!$D$5&lt;DATEVALUE("28/07/2006")),Informe!$D$5+1,INDEX('Intereses moratorios'!$A$7:$A$246,MATCH(Informe!$D$5,'Intereses moratorios'!$A$7:$A$246,1)+ROW(A179)-ROW($A$4)))),"")</f>
        <v/>
      </c>
      <c r="B179" s="15" t="str">
        <f>IFERROR(INDEX('Intereses moratorios'!$B$7:$B$246,MATCH(A179,'Intereses moratorios'!$A$7:$A$246,0)),"")</f>
        <v/>
      </c>
      <c r="C179" s="16" t="str">
        <f>IF(A179="","",IFERROR(IF(Informe!$D$6&gt;=DATEVALUE("22/11/2019"),Informe!$D$8,INDEX('Intereses moratorios'!$D$7:$D$246,MATCH(A179,'Intereses moratorios'!$A$7:$A$246,0))),""))</f>
        <v/>
      </c>
      <c r="D179" s="15" t="str">
        <f>IF(AND(B179&gt;Informe!$D$5,A179&lt;=Informe!$D$6),IF(D178="",Informe!$D$5+1,A179),"")</f>
        <v/>
      </c>
      <c r="E179" s="15" t="str">
        <f>IF(D179&lt;&gt;"",IF(#REF!="",MIN(Informe!$D$6,B179),B179),"")</f>
        <v/>
      </c>
      <c r="F179" s="17" t="str">
        <f>IF(D179&lt;&gt;"",IF(Informe!$F$11="",E179-D179+1,IF(AND(D179&gt;DATE(YEAR(Informe!$F$11)+2,MONTH(Informe!$F$11),DAY(Informe!$F$11)),OR(E179&lt;Informe!$F$12,Informe!$F$12=""))=FALSE,IF(AND(D179&lt;=DATE(YEAR(Informe!$F$11)+2,MONTH(Informe!$F$11),DAY(Informe!$F$11)),E179&gt;=DATE(YEAR(Informe!$F$11)+2,MONTH(Informe!$F$11),DAY(Informe!$F$11)))=TRUE,MIN(E179,DATE(YEAR(Informe!$F$11)+2,MONTH(Informe!$F$11),DAY(Informe!$F$11))),E179)-IF(AND(D179&lt;=Informe!$F$12,E179&gt;=Informe!$F$12)=TRUE,MAX(D179,Informe!$F$12),D179)+1,0)),"")</f>
        <v/>
      </c>
      <c r="G179" s="18" t="str">
        <f>IF(D179&lt;&gt;"",IF(G178="",Informe!$D$4,G178),"")</f>
        <v/>
      </c>
      <c r="H179" s="19" t="str">
        <f>IF(D179&lt;&gt;"",ROUND(G179*IF(Informe!$D$6&gt;=DATEVALUE("22/11/2019"),Informe!$D$9,C179/365)*F179,IF(FALSE,-3,2)),"")</f>
        <v/>
      </c>
      <c r="I179" s="19" t="str">
        <f t="shared" si="5"/>
        <v/>
      </c>
    </row>
    <row r="180" spans="1:9" x14ac:dyDescent="0.35">
      <c r="A180" s="15" t="str">
        <f>IFERROR(IF(IF(AND(ROW(A180)=ROW($A$4),Informe!$D$5&lt;DATEVALUE("28/07/2006")),Informe!$D$5+1,INDEX('Intereses moratorios'!$A$7:$A$246,MATCH(Informe!$D$5,'Intereses moratorios'!$A$7:$A$246,1)+ROW(A180)-ROW($A$4)))=0,"",IF(AND(ROW(A180)=ROW($A$4),Informe!$D$5&lt;DATEVALUE("28/07/2006")),Informe!$D$5+1,INDEX('Intereses moratorios'!$A$7:$A$246,MATCH(Informe!$D$5,'Intereses moratorios'!$A$7:$A$246,1)+ROW(A180)-ROW($A$4)))),"")</f>
        <v/>
      </c>
      <c r="B180" s="15" t="str">
        <f>IFERROR(INDEX('Intereses moratorios'!$B$7:$B$246,MATCH(A180,'Intereses moratorios'!$A$7:$A$246,0)),"")</f>
        <v/>
      </c>
      <c r="C180" s="16" t="str">
        <f>IF(A180="","",IFERROR(IF(Informe!$D$6&gt;=DATEVALUE("22/11/2019"),Informe!$D$8,INDEX('Intereses moratorios'!$D$7:$D$246,MATCH(A180,'Intereses moratorios'!$A$7:$A$246,0))),""))</f>
        <v/>
      </c>
      <c r="D180" s="15" t="str">
        <f>IF(AND(B180&gt;Informe!$D$5,A180&lt;=Informe!$D$6),IF(D179="",Informe!$D$5+1,A180),"")</f>
        <v/>
      </c>
      <c r="E180" s="15" t="str">
        <f>IF(D180&lt;&gt;"",IF(#REF!="",MIN(Informe!$D$6,B180),B180),"")</f>
        <v/>
      </c>
      <c r="F180" s="17" t="str">
        <f>IF(D180&lt;&gt;"",IF(Informe!$F$11="",E180-D180+1,IF(AND(D180&gt;DATE(YEAR(Informe!$F$11)+2,MONTH(Informe!$F$11),DAY(Informe!$F$11)),OR(E180&lt;Informe!$F$12,Informe!$F$12=""))=FALSE,IF(AND(D180&lt;=DATE(YEAR(Informe!$F$11)+2,MONTH(Informe!$F$11),DAY(Informe!$F$11)),E180&gt;=DATE(YEAR(Informe!$F$11)+2,MONTH(Informe!$F$11),DAY(Informe!$F$11)))=TRUE,MIN(E180,DATE(YEAR(Informe!$F$11)+2,MONTH(Informe!$F$11),DAY(Informe!$F$11))),E180)-IF(AND(D180&lt;=Informe!$F$12,E180&gt;=Informe!$F$12)=TRUE,MAX(D180,Informe!$F$12),D180)+1,0)),"")</f>
        <v/>
      </c>
      <c r="G180" s="18" t="str">
        <f>IF(D180&lt;&gt;"",IF(G179="",Informe!$D$4,G179),"")</f>
        <v/>
      </c>
      <c r="H180" s="19" t="str">
        <f>IF(D180&lt;&gt;"",ROUND(G180*IF(Informe!$D$6&gt;=DATEVALUE("22/11/2019"),Informe!$D$9,C180/365)*F180,IF(FALSE,-3,2)),"")</f>
        <v/>
      </c>
      <c r="I180" s="19" t="str">
        <f t="shared" si="5"/>
        <v/>
      </c>
    </row>
    <row r="181" spans="1:9" x14ac:dyDescent="0.35">
      <c r="A181" s="15" t="str">
        <f>IFERROR(IF(IF(AND(ROW(A181)=ROW($A$4),Informe!$D$5&lt;DATEVALUE("28/07/2006")),Informe!$D$5+1,INDEX('Intereses moratorios'!$A$7:$A$246,MATCH(Informe!$D$5,'Intereses moratorios'!$A$7:$A$246,1)+ROW(A181)-ROW($A$4)))=0,"",IF(AND(ROW(A181)=ROW($A$4),Informe!$D$5&lt;DATEVALUE("28/07/2006")),Informe!$D$5+1,INDEX('Intereses moratorios'!$A$7:$A$246,MATCH(Informe!$D$5,'Intereses moratorios'!$A$7:$A$246,1)+ROW(A181)-ROW($A$4)))),"")</f>
        <v/>
      </c>
      <c r="B181" s="15" t="str">
        <f>IFERROR(INDEX('Intereses moratorios'!$B$7:$B$246,MATCH(A181,'Intereses moratorios'!$A$7:$A$246,0)),"")</f>
        <v/>
      </c>
      <c r="C181" s="16" t="str">
        <f>IF(A181="","",IFERROR(IF(Informe!$D$6&gt;=DATEVALUE("22/11/2019"),Informe!$D$8,INDEX('Intereses moratorios'!$D$7:$D$246,MATCH(A181,'Intereses moratorios'!$A$7:$A$246,0))),""))</f>
        <v/>
      </c>
      <c r="D181" s="15" t="str">
        <f>IF(AND(B181&gt;Informe!$D$5,A181&lt;=Informe!$D$6),IF(D180="",Informe!$D$5+1,A181),"")</f>
        <v/>
      </c>
      <c r="E181" s="15" t="str">
        <f>IF(D181&lt;&gt;"",IF(#REF!="",MIN(Informe!$D$6,B181),B181),"")</f>
        <v/>
      </c>
      <c r="F181" s="17" t="str">
        <f>IF(D181&lt;&gt;"",IF(Informe!$F$11="",E181-D181+1,IF(AND(D181&gt;DATE(YEAR(Informe!$F$11)+2,MONTH(Informe!$F$11),DAY(Informe!$F$11)),OR(E181&lt;Informe!$F$12,Informe!$F$12=""))=FALSE,IF(AND(D181&lt;=DATE(YEAR(Informe!$F$11)+2,MONTH(Informe!$F$11),DAY(Informe!$F$11)),E181&gt;=DATE(YEAR(Informe!$F$11)+2,MONTH(Informe!$F$11),DAY(Informe!$F$11)))=TRUE,MIN(E181,DATE(YEAR(Informe!$F$11)+2,MONTH(Informe!$F$11),DAY(Informe!$F$11))),E181)-IF(AND(D181&lt;=Informe!$F$12,E181&gt;=Informe!$F$12)=TRUE,MAX(D181,Informe!$F$12),D181)+1,0)),"")</f>
        <v/>
      </c>
      <c r="G181" s="18" t="str">
        <f>IF(D181&lt;&gt;"",IF(G180="",Informe!$D$4,G180),"")</f>
        <v/>
      </c>
      <c r="H181" s="19" t="str">
        <f>IF(D181&lt;&gt;"",ROUND(G181*IF(Informe!$D$6&gt;=DATEVALUE("22/11/2019"),Informe!$D$9,C181/365)*F181,IF(FALSE,-3,2)),"")</f>
        <v/>
      </c>
      <c r="I181" s="19" t="str">
        <f t="shared" si="5"/>
        <v/>
      </c>
    </row>
    <row r="182" spans="1:9" x14ac:dyDescent="0.35">
      <c r="A182" s="15" t="str">
        <f>IFERROR(IF(IF(AND(ROW(A182)=ROW($A$4),Informe!$D$5&lt;DATEVALUE("28/07/2006")),Informe!$D$5+1,INDEX('Intereses moratorios'!$A$7:$A$246,MATCH(Informe!$D$5,'Intereses moratorios'!$A$7:$A$246,1)+ROW(A182)-ROW($A$4)))=0,"",IF(AND(ROW(A182)=ROW($A$4),Informe!$D$5&lt;DATEVALUE("28/07/2006")),Informe!$D$5+1,INDEX('Intereses moratorios'!$A$7:$A$246,MATCH(Informe!$D$5,'Intereses moratorios'!$A$7:$A$246,1)+ROW(A182)-ROW($A$4)))),"")</f>
        <v/>
      </c>
      <c r="B182" s="15" t="str">
        <f>IFERROR(INDEX('Intereses moratorios'!$B$7:$B$246,MATCH(A182,'Intereses moratorios'!$A$7:$A$246,0)),"")</f>
        <v/>
      </c>
      <c r="C182" s="16" t="str">
        <f>IF(A182="","",IFERROR(IF(Informe!$D$6&gt;=DATEVALUE("22/11/2019"),Informe!$D$8,INDEX('Intereses moratorios'!$D$7:$D$246,MATCH(A182,'Intereses moratorios'!$A$7:$A$246,0))),""))</f>
        <v/>
      </c>
      <c r="D182" s="15" t="str">
        <f>IF(AND(B182&gt;Informe!$D$5,A182&lt;=Informe!$D$6),IF(D181="",Informe!$D$5+1,A182),"")</f>
        <v/>
      </c>
      <c r="E182" s="15" t="str">
        <f>IF(D182&lt;&gt;"",IF(#REF!="",MIN(Informe!$D$6,B182),B182),"")</f>
        <v/>
      </c>
      <c r="F182" s="17" t="str">
        <f>IF(D182&lt;&gt;"",IF(Informe!$F$11="",E182-D182+1,IF(AND(D182&gt;DATE(YEAR(Informe!$F$11)+2,MONTH(Informe!$F$11),DAY(Informe!$F$11)),OR(E182&lt;Informe!$F$12,Informe!$F$12=""))=FALSE,IF(AND(D182&lt;=DATE(YEAR(Informe!$F$11)+2,MONTH(Informe!$F$11),DAY(Informe!$F$11)),E182&gt;=DATE(YEAR(Informe!$F$11)+2,MONTH(Informe!$F$11),DAY(Informe!$F$11)))=TRUE,MIN(E182,DATE(YEAR(Informe!$F$11)+2,MONTH(Informe!$F$11),DAY(Informe!$F$11))),E182)-IF(AND(D182&lt;=Informe!$F$12,E182&gt;=Informe!$F$12)=TRUE,MAX(D182,Informe!$F$12),D182)+1,0)),"")</f>
        <v/>
      </c>
      <c r="G182" s="18" t="str">
        <f>IF(D182&lt;&gt;"",IF(G181="",Informe!$D$4,G181),"")</f>
        <v/>
      </c>
      <c r="H182" s="19" t="str">
        <f>IF(D182&lt;&gt;"",ROUND(G182*IF(Informe!$D$6&gt;=DATEVALUE("22/11/2019"),Informe!$D$9,C182/365)*F182,IF(FALSE,-3,2)),"")</f>
        <v/>
      </c>
      <c r="I182" s="19" t="str">
        <f t="shared" si="5"/>
        <v/>
      </c>
    </row>
    <row r="183" spans="1:9" x14ac:dyDescent="0.35">
      <c r="A183" s="15" t="str">
        <f>IFERROR(IF(IF(AND(ROW(A183)=ROW($A$4),Informe!$D$5&lt;DATEVALUE("28/07/2006")),Informe!$D$5+1,INDEX('Intereses moratorios'!$A$7:$A$246,MATCH(Informe!$D$5,'Intereses moratorios'!$A$7:$A$246,1)+ROW(A183)-ROW($A$4)))=0,"",IF(AND(ROW(A183)=ROW($A$4),Informe!$D$5&lt;DATEVALUE("28/07/2006")),Informe!$D$5+1,INDEX('Intereses moratorios'!$A$7:$A$246,MATCH(Informe!$D$5,'Intereses moratorios'!$A$7:$A$246,1)+ROW(A183)-ROW($A$4)))),"")</f>
        <v/>
      </c>
      <c r="B183" s="15" t="str">
        <f>IFERROR(INDEX('Intereses moratorios'!$B$7:$B$246,MATCH(A183,'Intereses moratorios'!$A$7:$A$246,0)),"")</f>
        <v/>
      </c>
      <c r="C183" s="16" t="str">
        <f>IF(A183="","",IFERROR(IF(Informe!$D$6&gt;=DATEVALUE("22/11/2019"),Informe!$D$8,INDEX('Intereses moratorios'!$D$7:$D$246,MATCH(A183,'Intereses moratorios'!$A$7:$A$246,0))),""))</f>
        <v/>
      </c>
      <c r="D183" s="15" t="str">
        <f>IF(AND(B183&gt;Informe!$D$5,A183&lt;=Informe!$D$6),IF(D182="",Informe!$D$5+1,A183),"")</f>
        <v/>
      </c>
      <c r="E183" s="15" t="str">
        <f>IF(D183&lt;&gt;"",IF(#REF!="",MIN(Informe!$D$6,B183),B183),"")</f>
        <v/>
      </c>
      <c r="F183" s="17" t="str">
        <f>IF(D183&lt;&gt;"",IF(Informe!$F$11="",E183-D183+1,IF(AND(D183&gt;DATE(YEAR(Informe!$F$11)+2,MONTH(Informe!$F$11),DAY(Informe!$F$11)),OR(E183&lt;Informe!$F$12,Informe!$F$12=""))=FALSE,IF(AND(D183&lt;=DATE(YEAR(Informe!$F$11)+2,MONTH(Informe!$F$11),DAY(Informe!$F$11)),E183&gt;=DATE(YEAR(Informe!$F$11)+2,MONTH(Informe!$F$11),DAY(Informe!$F$11)))=TRUE,MIN(E183,DATE(YEAR(Informe!$F$11)+2,MONTH(Informe!$F$11),DAY(Informe!$F$11))),E183)-IF(AND(D183&lt;=Informe!$F$12,E183&gt;=Informe!$F$12)=TRUE,MAX(D183,Informe!$F$12),D183)+1,0)),"")</f>
        <v/>
      </c>
      <c r="G183" s="18" t="str">
        <f>IF(D183&lt;&gt;"",IF(G182="",Informe!$D$4,G182),"")</f>
        <v/>
      </c>
      <c r="H183" s="19" t="str">
        <f>IF(D183&lt;&gt;"",ROUND(G183*IF(Informe!$D$6&gt;=DATEVALUE("22/11/2019"),Informe!$D$9,C183/365)*F183,IF(FALSE,-3,2)),"")</f>
        <v/>
      </c>
      <c r="I183" s="19" t="str">
        <f t="shared" si="5"/>
        <v/>
      </c>
    </row>
    <row r="184" spans="1:9" x14ac:dyDescent="0.35">
      <c r="A184" s="15" t="str">
        <f>IFERROR(IF(IF(AND(ROW(A184)=ROW($A$4),Informe!$D$5&lt;DATEVALUE("28/07/2006")),Informe!$D$5+1,INDEX('Intereses moratorios'!$A$7:$A$246,MATCH(Informe!$D$5,'Intereses moratorios'!$A$7:$A$246,1)+ROW(A184)-ROW($A$4)))=0,"",IF(AND(ROW(A184)=ROW($A$4),Informe!$D$5&lt;DATEVALUE("28/07/2006")),Informe!$D$5+1,INDEX('Intereses moratorios'!$A$7:$A$246,MATCH(Informe!$D$5,'Intereses moratorios'!$A$7:$A$246,1)+ROW(A184)-ROW($A$4)))),"")</f>
        <v/>
      </c>
      <c r="B184" s="15" t="str">
        <f>IFERROR(INDEX('Intereses moratorios'!$B$7:$B$246,MATCH(A184,'Intereses moratorios'!$A$7:$A$246,0)),"")</f>
        <v/>
      </c>
      <c r="C184" s="16" t="str">
        <f>IF(A184="","",IFERROR(IF(Informe!$D$6&gt;=DATEVALUE("22/11/2019"),Informe!$D$8,INDEX('Intereses moratorios'!$D$7:$D$246,MATCH(A184,'Intereses moratorios'!$A$7:$A$246,0))),""))</f>
        <v/>
      </c>
      <c r="D184" s="15" t="str">
        <f>IF(AND(B184&gt;Informe!$D$5,A184&lt;=Informe!$D$6),IF(D183="",Informe!$D$5+1,A184),"")</f>
        <v/>
      </c>
      <c r="E184" s="15" t="str">
        <f>IF(D184&lt;&gt;"",IF(#REF!="",MIN(Informe!$D$6,B184),B184),"")</f>
        <v/>
      </c>
      <c r="F184" s="17" t="str">
        <f>IF(D184&lt;&gt;"",IF(Informe!$F$11="",E184-D184+1,IF(AND(D184&gt;DATE(YEAR(Informe!$F$11)+2,MONTH(Informe!$F$11),DAY(Informe!$F$11)),OR(E184&lt;Informe!$F$12,Informe!$F$12=""))=FALSE,IF(AND(D184&lt;=DATE(YEAR(Informe!$F$11)+2,MONTH(Informe!$F$11),DAY(Informe!$F$11)),E184&gt;=DATE(YEAR(Informe!$F$11)+2,MONTH(Informe!$F$11),DAY(Informe!$F$11)))=TRUE,MIN(E184,DATE(YEAR(Informe!$F$11)+2,MONTH(Informe!$F$11),DAY(Informe!$F$11))),E184)-IF(AND(D184&lt;=Informe!$F$12,E184&gt;=Informe!$F$12)=TRUE,MAX(D184,Informe!$F$12),D184)+1,0)),"")</f>
        <v/>
      </c>
      <c r="G184" s="18" t="str">
        <f>IF(D184&lt;&gt;"",IF(G183="",Informe!$D$4,G183),"")</f>
        <v/>
      </c>
      <c r="H184" s="19" t="str">
        <f>IF(D184&lt;&gt;"",ROUND(G184*IF(Informe!$D$6&gt;=DATEVALUE("22/11/2019"),Informe!$D$9,C184/365)*F184,IF(FALSE,-3,2)),"")</f>
        <v/>
      </c>
      <c r="I184" s="19" t="str">
        <f t="shared" si="5"/>
        <v/>
      </c>
    </row>
    <row r="185" spans="1:9" x14ac:dyDescent="0.35">
      <c r="A185" s="15" t="str">
        <f>IFERROR(IF(IF(AND(ROW(A185)=ROW($A$4),Informe!$D$5&lt;DATEVALUE("28/07/2006")),Informe!$D$5+1,INDEX('Intereses moratorios'!$A$7:$A$246,MATCH(Informe!$D$5,'Intereses moratorios'!$A$7:$A$246,1)+ROW(A185)-ROW($A$4)))=0,"",IF(AND(ROW(A185)=ROW($A$4),Informe!$D$5&lt;DATEVALUE("28/07/2006")),Informe!$D$5+1,INDEX('Intereses moratorios'!$A$7:$A$246,MATCH(Informe!$D$5,'Intereses moratorios'!$A$7:$A$246,1)+ROW(A185)-ROW($A$4)))),"")</f>
        <v/>
      </c>
      <c r="B185" s="15" t="str">
        <f>IFERROR(INDEX('Intereses moratorios'!$B$7:$B$246,MATCH(A185,'Intereses moratorios'!$A$7:$A$246,0)),"")</f>
        <v/>
      </c>
      <c r="C185" s="16" t="str">
        <f>IF(A185="","",IFERROR(IF(Informe!$D$6&gt;=DATEVALUE("22/11/2019"),Informe!$D$8,INDEX('Intereses moratorios'!$D$7:$D$246,MATCH(A185,'Intereses moratorios'!$A$7:$A$246,0))),""))</f>
        <v/>
      </c>
      <c r="D185" s="15" t="str">
        <f>IF(AND(B185&gt;Informe!$D$5,A185&lt;=Informe!$D$6),IF(D184="",Informe!$D$5+1,A185),"")</f>
        <v/>
      </c>
      <c r="E185" s="15" t="str">
        <f>IF(D185&lt;&gt;"",IF(#REF!="",MIN(Informe!$D$6,B185),B185),"")</f>
        <v/>
      </c>
      <c r="F185" s="17" t="str">
        <f>IF(D185&lt;&gt;"",IF(Informe!$F$11="",E185-D185+1,IF(AND(D185&gt;DATE(YEAR(Informe!$F$11)+2,MONTH(Informe!$F$11),DAY(Informe!$F$11)),OR(E185&lt;Informe!$F$12,Informe!$F$12=""))=FALSE,IF(AND(D185&lt;=DATE(YEAR(Informe!$F$11)+2,MONTH(Informe!$F$11),DAY(Informe!$F$11)),E185&gt;=DATE(YEAR(Informe!$F$11)+2,MONTH(Informe!$F$11),DAY(Informe!$F$11)))=TRUE,MIN(E185,DATE(YEAR(Informe!$F$11)+2,MONTH(Informe!$F$11),DAY(Informe!$F$11))),E185)-IF(AND(D185&lt;=Informe!$F$12,E185&gt;=Informe!$F$12)=TRUE,MAX(D185,Informe!$F$12),D185)+1,0)),"")</f>
        <v/>
      </c>
      <c r="G185" s="18" t="str">
        <f>IF(D185&lt;&gt;"",IF(G184="",Informe!$D$4,G184),"")</f>
        <v/>
      </c>
      <c r="H185" s="19" t="str">
        <f>IF(D185&lt;&gt;"",ROUND(G185*IF(Informe!$D$6&gt;=DATEVALUE("22/11/2019"),Informe!$D$9,C185/365)*F185,IF(FALSE,-3,2)),"")</f>
        <v/>
      </c>
      <c r="I185" s="19" t="str">
        <f t="shared" si="5"/>
        <v/>
      </c>
    </row>
    <row r="186" spans="1:9" x14ac:dyDescent="0.35">
      <c r="A186" s="15" t="str">
        <f>IFERROR(IF(IF(AND(ROW(A186)=ROW($A$4),Informe!$D$5&lt;DATEVALUE("28/07/2006")),Informe!$D$5+1,INDEX('Intereses moratorios'!$A$7:$A$246,MATCH(Informe!$D$5,'Intereses moratorios'!$A$7:$A$246,1)+ROW(A186)-ROW($A$4)))=0,"",IF(AND(ROW(A186)=ROW($A$4),Informe!$D$5&lt;DATEVALUE("28/07/2006")),Informe!$D$5+1,INDEX('Intereses moratorios'!$A$7:$A$246,MATCH(Informe!$D$5,'Intereses moratorios'!$A$7:$A$246,1)+ROW(A186)-ROW($A$4)))),"")</f>
        <v/>
      </c>
      <c r="B186" s="15" t="str">
        <f>IFERROR(INDEX('Intereses moratorios'!$B$7:$B$246,MATCH(A186,'Intereses moratorios'!$A$7:$A$246,0)),"")</f>
        <v/>
      </c>
      <c r="C186" s="16" t="str">
        <f>IF(A186="","",IFERROR(IF(Informe!$D$6&gt;=DATEVALUE("22/11/2019"),Informe!$D$8,INDEX('Intereses moratorios'!$D$7:$D$246,MATCH(A186,'Intereses moratorios'!$A$7:$A$246,0))),""))</f>
        <v/>
      </c>
      <c r="D186" s="15" t="str">
        <f>IF(AND(B186&gt;Informe!$D$5,A186&lt;=Informe!$D$6),IF(D185="",Informe!$D$5+1,A186),"")</f>
        <v/>
      </c>
      <c r="E186" s="15" t="str">
        <f>IF(D186&lt;&gt;"",IF(#REF!="",MIN(Informe!$D$6,B186),B186),"")</f>
        <v/>
      </c>
      <c r="F186" s="17" t="str">
        <f>IF(D186&lt;&gt;"",IF(Informe!$F$11="",E186-D186+1,IF(AND(D186&gt;DATE(YEAR(Informe!$F$11)+2,MONTH(Informe!$F$11),DAY(Informe!$F$11)),OR(E186&lt;Informe!$F$12,Informe!$F$12=""))=FALSE,IF(AND(D186&lt;=DATE(YEAR(Informe!$F$11)+2,MONTH(Informe!$F$11),DAY(Informe!$F$11)),E186&gt;=DATE(YEAR(Informe!$F$11)+2,MONTH(Informe!$F$11),DAY(Informe!$F$11)))=TRUE,MIN(E186,DATE(YEAR(Informe!$F$11)+2,MONTH(Informe!$F$11),DAY(Informe!$F$11))),E186)-IF(AND(D186&lt;=Informe!$F$12,E186&gt;=Informe!$F$12)=TRUE,MAX(D186,Informe!$F$12),D186)+1,0)),"")</f>
        <v/>
      </c>
      <c r="G186" s="18" t="str">
        <f>IF(D186&lt;&gt;"",IF(G185="",Informe!$D$4,G185),"")</f>
        <v/>
      </c>
      <c r="H186" s="19" t="str">
        <f>IF(D186&lt;&gt;"",ROUND(G186*IF(Informe!$D$6&gt;=DATEVALUE("22/11/2019"),Informe!$D$9,C186/365)*F186,IF(FALSE,-3,2)),"")</f>
        <v/>
      </c>
      <c r="I186" s="19" t="str">
        <f t="shared" si="5"/>
        <v/>
      </c>
    </row>
    <row r="187" spans="1:9" x14ac:dyDescent="0.35">
      <c r="A187" s="15" t="str">
        <f>IFERROR(IF(IF(AND(ROW(A187)=ROW($A$4),Informe!$D$5&lt;DATEVALUE("28/07/2006")),Informe!$D$5+1,INDEX('Intereses moratorios'!$A$7:$A$246,MATCH(Informe!$D$5,'Intereses moratorios'!$A$7:$A$246,1)+ROW(A187)-ROW($A$4)))=0,"",IF(AND(ROW(A187)=ROW($A$4),Informe!$D$5&lt;DATEVALUE("28/07/2006")),Informe!$D$5+1,INDEX('Intereses moratorios'!$A$7:$A$246,MATCH(Informe!$D$5,'Intereses moratorios'!$A$7:$A$246,1)+ROW(A187)-ROW($A$4)))),"")</f>
        <v/>
      </c>
      <c r="B187" s="15" t="str">
        <f>IFERROR(INDEX('Intereses moratorios'!$B$7:$B$246,MATCH(A187,'Intereses moratorios'!$A$7:$A$246,0)),"")</f>
        <v/>
      </c>
      <c r="C187" s="16" t="str">
        <f>IF(A187="","",IFERROR(IF(Informe!$D$6&gt;=DATEVALUE("22/11/2019"),Informe!$D$8,INDEX('Intereses moratorios'!$D$7:$D$246,MATCH(A187,'Intereses moratorios'!$A$7:$A$246,0))),""))</f>
        <v/>
      </c>
      <c r="D187" s="15" t="str">
        <f>IF(AND(B187&gt;Informe!$D$5,A187&lt;=Informe!$D$6),IF(D186="",Informe!$D$5+1,A187),"")</f>
        <v/>
      </c>
      <c r="E187" s="15" t="str">
        <f>IF(D187&lt;&gt;"",IF(#REF!="",MIN(Informe!$D$6,B187),B187),"")</f>
        <v/>
      </c>
      <c r="F187" s="17" t="str">
        <f>IF(D187&lt;&gt;"",IF(Informe!$F$11="",E187-D187+1,IF(AND(D187&gt;DATE(YEAR(Informe!$F$11)+2,MONTH(Informe!$F$11),DAY(Informe!$F$11)),OR(E187&lt;Informe!$F$12,Informe!$F$12=""))=FALSE,IF(AND(D187&lt;=DATE(YEAR(Informe!$F$11)+2,MONTH(Informe!$F$11),DAY(Informe!$F$11)),E187&gt;=DATE(YEAR(Informe!$F$11)+2,MONTH(Informe!$F$11),DAY(Informe!$F$11)))=TRUE,MIN(E187,DATE(YEAR(Informe!$F$11)+2,MONTH(Informe!$F$11),DAY(Informe!$F$11))),E187)-IF(AND(D187&lt;=Informe!$F$12,E187&gt;=Informe!$F$12)=TRUE,MAX(D187,Informe!$F$12),D187)+1,0)),"")</f>
        <v/>
      </c>
      <c r="G187" s="18" t="str">
        <f>IF(D187&lt;&gt;"",IF(G186="",Informe!$D$4,G186),"")</f>
        <v/>
      </c>
      <c r="H187" s="19" t="str">
        <f>IF(D187&lt;&gt;"",ROUND(G187*IF(Informe!$D$6&gt;=DATEVALUE("22/11/2019"),Informe!$D$9,C187/365)*F187,IF(FALSE,-3,2)),"")</f>
        <v/>
      </c>
      <c r="I187" s="19" t="str">
        <f t="shared" si="5"/>
        <v/>
      </c>
    </row>
    <row r="188" spans="1:9" x14ac:dyDescent="0.35">
      <c r="A188" s="15" t="str">
        <f>IFERROR(IF(IF(AND(ROW(A188)=ROW($A$4),Informe!$D$5&lt;DATEVALUE("28/07/2006")),Informe!$D$5+1,INDEX('Intereses moratorios'!$A$7:$A$246,MATCH(Informe!$D$5,'Intereses moratorios'!$A$7:$A$246,1)+ROW(A188)-ROW($A$4)))=0,"",IF(AND(ROW(A188)=ROW($A$4),Informe!$D$5&lt;DATEVALUE("28/07/2006")),Informe!$D$5+1,INDEX('Intereses moratorios'!$A$7:$A$246,MATCH(Informe!$D$5,'Intereses moratorios'!$A$7:$A$246,1)+ROW(A188)-ROW($A$4)))),"")</f>
        <v/>
      </c>
      <c r="B188" s="15" t="str">
        <f>IFERROR(INDEX('Intereses moratorios'!$B$7:$B$246,MATCH(A188,'Intereses moratorios'!$A$7:$A$246,0)),"")</f>
        <v/>
      </c>
      <c r="C188" s="16" t="str">
        <f>IF(A188="","",IFERROR(IF(Informe!$D$6&gt;=DATEVALUE("22/11/2019"),Informe!$D$8,INDEX('Intereses moratorios'!$D$7:$D$246,MATCH(A188,'Intereses moratorios'!$A$7:$A$246,0))),""))</f>
        <v/>
      </c>
      <c r="D188" s="15" t="str">
        <f>IF(AND(B188&gt;Informe!$D$5,A188&lt;=Informe!$D$6),IF(D187="",Informe!$D$5+1,A188),"")</f>
        <v/>
      </c>
      <c r="E188" s="15" t="str">
        <f>IF(D188&lt;&gt;"",IF(#REF!="",MIN(Informe!$D$6,B188),B188),"")</f>
        <v/>
      </c>
      <c r="F188" s="17" t="str">
        <f>IF(D188&lt;&gt;"",IF(Informe!$F$11="",E188-D188+1,IF(AND(D188&gt;DATE(YEAR(Informe!$F$11)+2,MONTH(Informe!$F$11),DAY(Informe!$F$11)),OR(E188&lt;Informe!$F$12,Informe!$F$12=""))=FALSE,IF(AND(D188&lt;=DATE(YEAR(Informe!$F$11)+2,MONTH(Informe!$F$11),DAY(Informe!$F$11)),E188&gt;=DATE(YEAR(Informe!$F$11)+2,MONTH(Informe!$F$11),DAY(Informe!$F$11)))=TRUE,MIN(E188,DATE(YEAR(Informe!$F$11)+2,MONTH(Informe!$F$11),DAY(Informe!$F$11))),E188)-IF(AND(D188&lt;=Informe!$F$12,E188&gt;=Informe!$F$12)=TRUE,MAX(D188,Informe!$F$12),D188)+1,0)),"")</f>
        <v/>
      </c>
      <c r="G188" s="18" t="str">
        <f>IF(D188&lt;&gt;"",IF(G187="",Informe!$D$4,G187),"")</f>
        <v/>
      </c>
      <c r="H188" s="19" t="str">
        <f>IF(D188&lt;&gt;"",ROUND(G188*IF(Informe!$D$6&gt;=DATEVALUE("22/11/2019"),Informe!$D$9,C188/365)*F188,IF(FALSE,-3,2)),"")</f>
        <v/>
      </c>
      <c r="I188" s="19" t="str">
        <f t="shared" si="5"/>
        <v/>
      </c>
    </row>
    <row r="189" spans="1:9" x14ac:dyDescent="0.35">
      <c r="A189" s="15" t="str">
        <f>IFERROR(IF(IF(AND(ROW(A189)=ROW($A$4),Informe!$D$5&lt;DATEVALUE("28/07/2006")),Informe!$D$5+1,INDEX('Intereses moratorios'!$A$7:$A$246,MATCH(Informe!$D$5,'Intereses moratorios'!$A$7:$A$246,1)+ROW(A189)-ROW($A$4)))=0,"",IF(AND(ROW(A189)=ROW($A$4),Informe!$D$5&lt;DATEVALUE("28/07/2006")),Informe!$D$5+1,INDEX('Intereses moratorios'!$A$7:$A$246,MATCH(Informe!$D$5,'Intereses moratorios'!$A$7:$A$246,1)+ROW(A189)-ROW($A$4)))),"")</f>
        <v/>
      </c>
      <c r="B189" s="15" t="str">
        <f>IFERROR(INDEX('Intereses moratorios'!$B$7:$B$246,MATCH(A189,'Intereses moratorios'!$A$7:$A$246,0)),"")</f>
        <v/>
      </c>
      <c r="C189" s="16" t="str">
        <f>IF(A189="","",IFERROR(IF(Informe!$D$6&gt;=DATEVALUE("22/11/2019"),Informe!$D$8,INDEX('Intereses moratorios'!$D$7:$D$246,MATCH(A189,'Intereses moratorios'!$A$7:$A$246,0))),""))</f>
        <v/>
      </c>
      <c r="D189" s="15" t="str">
        <f>IF(AND(B189&gt;Informe!$D$5,A189&lt;=Informe!$D$6),IF(D188="",Informe!$D$5+1,A189),"")</f>
        <v/>
      </c>
      <c r="E189" s="15" t="str">
        <f>IF(D189&lt;&gt;"",IF(#REF!="",MIN(Informe!$D$6,B189),B189),"")</f>
        <v/>
      </c>
      <c r="F189" s="17" t="str">
        <f>IF(D189&lt;&gt;"",IF(Informe!$F$11="",E189-D189+1,IF(AND(D189&gt;DATE(YEAR(Informe!$F$11)+2,MONTH(Informe!$F$11),DAY(Informe!$F$11)),OR(E189&lt;Informe!$F$12,Informe!$F$12=""))=FALSE,IF(AND(D189&lt;=DATE(YEAR(Informe!$F$11)+2,MONTH(Informe!$F$11),DAY(Informe!$F$11)),E189&gt;=DATE(YEAR(Informe!$F$11)+2,MONTH(Informe!$F$11),DAY(Informe!$F$11)))=TRUE,MIN(E189,DATE(YEAR(Informe!$F$11)+2,MONTH(Informe!$F$11),DAY(Informe!$F$11))),E189)-IF(AND(D189&lt;=Informe!$F$12,E189&gt;=Informe!$F$12)=TRUE,MAX(D189,Informe!$F$12),D189)+1,0)),"")</f>
        <v/>
      </c>
      <c r="G189" s="18" t="str">
        <f>IF(D189&lt;&gt;"",IF(G188="",Informe!$D$4,G188),"")</f>
        <v/>
      </c>
      <c r="H189" s="19" t="str">
        <f>IF(D189&lt;&gt;"",ROUND(G189*IF(Informe!$D$6&gt;=DATEVALUE("22/11/2019"),Informe!$D$9,C189/365)*F189,IF(FALSE,-3,2)),"")</f>
        <v/>
      </c>
      <c r="I189" s="19" t="str">
        <f t="shared" si="5"/>
        <v/>
      </c>
    </row>
    <row r="190" spans="1:9" x14ac:dyDescent="0.35">
      <c r="A190" s="15" t="str">
        <f>IFERROR(IF(IF(AND(ROW(A190)=ROW($A$4),Informe!$D$5&lt;DATEVALUE("28/07/2006")),Informe!$D$5+1,INDEX('Intereses moratorios'!$A$7:$A$246,MATCH(Informe!$D$5,'Intereses moratorios'!$A$7:$A$246,1)+ROW(A190)-ROW($A$4)))=0,"",IF(AND(ROW(A190)=ROW($A$4),Informe!$D$5&lt;DATEVALUE("28/07/2006")),Informe!$D$5+1,INDEX('Intereses moratorios'!$A$7:$A$246,MATCH(Informe!$D$5,'Intereses moratorios'!$A$7:$A$246,1)+ROW(A190)-ROW($A$4)))),"")</f>
        <v/>
      </c>
      <c r="B190" s="15" t="str">
        <f>IFERROR(INDEX('Intereses moratorios'!$B$7:$B$246,MATCH(A190,'Intereses moratorios'!$A$7:$A$246,0)),"")</f>
        <v/>
      </c>
      <c r="C190" s="16" t="str">
        <f>IF(A190="","",IFERROR(IF(Informe!$D$6&gt;=DATEVALUE("22/11/2019"),Informe!$D$8,INDEX('Intereses moratorios'!$D$7:$D$246,MATCH(A190,'Intereses moratorios'!$A$7:$A$246,0))),""))</f>
        <v/>
      </c>
      <c r="D190" s="15" t="str">
        <f>IF(AND(B190&gt;Informe!$D$5,A190&lt;=Informe!$D$6),IF(D189="",Informe!$D$5+1,A190),"")</f>
        <v/>
      </c>
      <c r="E190" s="15" t="str">
        <f>IF(D190&lt;&gt;"",IF(#REF!="",MIN(Informe!$D$6,B190),B190),"")</f>
        <v/>
      </c>
      <c r="F190" s="17" t="str">
        <f>IF(D190&lt;&gt;"",IF(Informe!$F$11="",E190-D190+1,IF(AND(D190&gt;DATE(YEAR(Informe!$F$11)+2,MONTH(Informe!$F$11),DAY(Informe!$F$11)),OR(E190&lt;Informe!$F$12,Informe!$F$12=""))=FALSE,IF(AND(D190&lt;=DATE(YEAR(Informe!$F$11)+2,MONTH(Informe!$F$11),DAY(Informe!$F$11)),E190&gt;=DATE(YEAR(Informe!$F$11)+2,MONTH(Informe!$F$11),DAY(Informe!$F$11)))=TRUE,MIN(E190,DATE(YEAR(Informe!$F$11)+2,MONTH(Informe!$F$11),DAY(Informe!$F$11))),E190)-IF(AND(D190&lt;=Informe!$F$12,E190&gt;=Informe!$F$12)=TRUE,MAX(D190,Informe!$F$12),D190)+1,0)),"")</f>
        <v/>
      </c>
      <c r="G190" s="18" t="str">
        <f>IF(D190&lt;&gt;"",IF(G189="",Informe!$D$4,G189),"")</f>
        <v/>
      </c>
      <c r="H190" s="19" t="str">
        <f>IF(D190&lt;&gt;"",ROUND(G190*IF(Informe!$D$6&gt;=DATEVALUE("22/11/2019"),Informe!$D$9,C190/365)*F190,IF(FALSE,-3,2)),"")</f>
        <v/>
      </c>
      <c r="I190" s="19" t="str">
        <f t="shared" si="5"/>
        <v/>
      </c>
    </row>
    <row r="191" spans="1:9" x14ac:dyDescent="0.35">
      <c r="A191" s="15" t="str">
        <f>IFERROR(IF(IF(AND(ROW(A191)=ROW($A$4),Informe!$D$5&lt;DATEVALUE("28/07/2006")),Informe!$D$5+1,INDEX('Intereses moratorios'!$A$7:$A$246,MATCH(Informe!$D$5,'Intereses moratorios'!$A$7:$A$246,1)+ROW(A191)-ROW($A$4)))=0,"",IF(AND(ROW(A191)=ROW($A$4),Informe!$D$5&lt;DATEVALUE("28/07/2006")),Informe!$D$5+1,INDEX('Intereses moratorios'!$A$7:$A$246,MATCH(Informe!$D$5,'Intereses moratorios'!$A$7:$A$246,1)+ROW(A191)-ROW($A$4)))),"")</f>
        <v/>
      </c>
      <c r="B191" s="15" t="str">
        <f>IFERROR(INDEX('Intereses moratorios'!$B$7:$B$246,MATCH(A191,'Intereses moratorios'!$A$7:$A$246,0)),"")</f>
        <v/>
      </c>
      <c r="C191" s="16" t="str">
        <f>IF(A191="","",IFERROR(IF(Informe!$D$6&gt;=DATEVALUE("22/11/2019"),Informe!$D$8,INDEX('Intereses moratorios'!$D$7:$D$246,MATCH(A191,'Intereses moratorios'!$A$7:$A$246,0))),""))</f>
        <v/>
      </c>
      <c r="D191" s="15" t="str">
        <f>IF(AND(B191&gt;Informe!$D$5,A191&lt;=Informe!$D$6),IF(D190="",Informe!$D$5+1,A191),"")</f>
        <v/>
      </c>
      <c r="E191" s="15" t="str">
        <f>IF(D191&lt;&gt;"",IF(#REF!="",MIN(Informe!$D$6,B191),B191),"")</f>
        <v/>
      </c>
      <c r="F191" s="17" t="str">
        <f>IF(D191&lt;&gt;"",IF(Informe!$F$11="",E191-D191+1,IF(AND(D191&gt;DATE(YEAR(Informe!$F$11)+2,MONTH(Informe!$F$11),DAY(Informe!$F$11)),OR(E191&lt;Informe!$F$12,Informe!$F$12=""))=FALSE,IF(AND(D191&lt;=DATE(YEAR(Informe!$F$11)+2,MONTH(Informe!$F$11),DAY(Informe!$F$11)),E191&gt;=DATE(YEAR(Informe!$F$11)+2,MONTH(Informe!$F$11),DAY(Informe!$F$11)))=TRUE,MIN(E191,DATE(YEAR(Informe!$F$11)+2,MONTH(Informe!$F$11),DAY(Informe!$F$11))),E191)-IF(AND(D191&lt;=Informe!$F$12,E191&gt;=Informe!$F$12)=TRUE,MAX(D191,Informe!$F$12),D191)+1,0)),"")</f>
        <v/>
      </c>
      <c r="G191" s="18" t="str">
        <f>IF(D191&lt;&gt;"",IF(G190="",Informe!$D$4,G190),"")</f>
        <v/>
      </c>
      <c r="H191" s="19" t="str">
        <f>IF(D191&lt;&gt;"",ROUND(G191*IF(Informe!$D$6&gt;=DATEVALUE("22/11/2019"),Informe!$D$9,C191/365)*F191,IF(FALSE,-3,2)),"")</f>
        <v/>
      </c>
      <c r="I191" s="19" t="str">
        <f t="shared" si="5"/>
        <v/>
      </c>
    </row>
    <row r="192" spans="1:9" x14ac:dyDescent="0.35">
      <c r="A192" s="15" t="str">
        <f>IFERROR(IF(IF(AND(ROW(A192)=ROW($A$4),Informe!$D$5&lt;DATEVALUE("28/07/2006")),Informe!$D$5+1,INDEX('Intereses moratorios'!$A$7:$A$246,MATCH(Informe!$D$5,'Intereses moratorios'!$A$7:$A$246,1)+ROW(A192)-ROW($A$4)))=0,"",IF(AND(ROW(A192)=ROW($A$4),Informe!$D$5&lt;DATEVALUE("28/07/2006")),Informe!$D$5+1,INDEX('Intereses moratorios'!$A$7:$A$246,MATCH(Informe!$D$5,'Intereses moratorios'!$A$7:$A$246,1)+ROW(A192)-ROW($A$4)))),"")</f>
        <v/>
      </c>
      <c r="B192" s="15" t="str">
        <f>IFERROR(INDEX('Intereses moratorios'!$B$7:$B$246,MATCH(A192,'Intereses moratorios'!$A$7:$A$246,0)),"")</f>
        <v/>
      </c>
      <c r="C192" s="16" t="str">
        <f>IF(A192="","",IFERROR(IF(Informe!$D$6&gt;=DATEVALUE("22/11/2019"),Informe!$D$8,INDEX('Intereses moratorios'!$D$7:$D$246,MATCH(A192,'Intereses moratorios'!$A$7:$A$246,0))),""))</f>
        <v/>
      </c>
      <c r="D192" s="15" t="str">
        <f>IF(AND(B192&gt;Informe!$D$5,A192&lt;=Informe!$D$6),IF(D191="",Informe!$D$5+1,A192),"")</f>
        <v/>
      </c>
      <c r="E192" s="15" t="str">
        <f>IF(D192&lt;&gt;"",IF(#REF!="",MIN(Informe!$D$6,B192),B192),"")</f>
        <v/>
      </c>
      <c r="F192" s="17" t="str">
        <f>IF(D192&lt;&gt;"",IF(Informe!$F$11="",E192-D192+1,IF(AND(D192&gt;DATE(YEAR(Informe!$F$11)+2,MONTH(Informe!$F$11),DAY(Informe!$F$11)),OR(E192&lt;Informe!$F$12,Informe!$F$12=""))=FALSE,IF(AND(D192&lt;=DATE(YEAR(Informe!$F$11)+2,MONTH(Informe!$F$11),DAY(Informe!$F$11)),E192&gt;=DATE(YEAR(Informe!$F$11)+2,MONTH(Informe!$F$11),DAY(Informe!$F$11)))=TRUE,MIN(E192,DATE(YEAR(Informe!$F$11)+2,MONTH(Informe!$F$11),DAY(Informe!$F$11))),E192)-IF(AND(D192&lt;=Informe!$F$12,E192&gt;=Informe!$F$12)=TRUE,MAX(D192,Informe!$F$12),D192)+1,0)),"")</f>
        <v/>
      </c>
      <c r="G192" s="18" t="str">
        <f>IF(D192&lt;&gt;"",IF(G191="",Informe!$D$4,G191),"")</f>
        <v/>
      </c>
      <c r="H192" s="19" t="str">
        <f>IF(D192&lt;&gt;"",ROUND(G192*IF(Informe!$D$6&gt;=DATEVALUE("22/11/2019"),Informe!$D$9,C192/365)*F192,IF(FALSE,-3,2)),"")</f>
        <v/>
      </c>
      <c r="I192" s="19" t="str">
        <f t="shared" si="5"/>
        <v/>
      </c>
    </row>
    <row r="193" spans="1:9" x14ac:dyDescent="0.35">
      <c r="A193" s="15" t="str">
        <f>IFERROR(IF(IF(AND(ROW(A193)=ROW($A$4),Informe!$D$5&lt;DATEVALUE("28/07/2006")),Informe!$D$5+1,INDEX('Intereses moratorios'!$A$7:$A$246,MATCH(Informe!$D$5,'Intereses moratorios'!$A$7:$A$246,1)+ROW(A193)-ROW($A$4)))=0,"",IF(AND(ROW(A193)=ROW($A$4),Informe!$D$5&lt;DATEVALUE("28/07/2006")),Informe!$D$5+1,INDEX('Intereses moratorios'!$A$7:$A$246,MATCH(Informe!$D$5,'Intereses moratorios'!$A$7:$A$246,1)+ROW(A193)-ROW($A$4)))),"")</f>
        <v/>
      </c>
      <c r="B193" s="15" t="str">
        <f>IFERROR(INDEX('Intereses moratorios'!$B$7:$B$246,MATCH(A193,'Intereses moratorios'!$A$7:$A$246,0)),"")</f>
        <v/>
      </c>
      <c r="C193" s="16" t="str">
        <f>IF(A193="","",IFERROR(IF(Informe!$D$6&gt;=DATEVALUE("22/11/2019"),Informe!$D$8,INDEX('Intereses moratorios'!$D$7:$D$246,MATCH(A193,'Intereses moratorios'!$A$7:$A$246,0))),""))</f>
        <v/>
      </c>
      <c r="D193" s="15" t="str">
        <f>IF(AND(B193&gt;Informe!$D$5,A193&lt;=Informe!$D$6),IF(D192="",Informe!$D$5+1,A193),"")</f>
        <v/>
      </c>
      <c r="E193" s="15" t="str">
        <f>IF(D193&lt;&gt;"",IF(#REF!="",MIN(Informe!$D$6,B193),B193),"")</f>
        <v/>
      </c>
      <c r="F193" s="17" t="str">
        <f>IF(D193&lt;&gt;"",IF(Informe!$F$11="",E193-D193+1,IF(AND(D193&gt;DATE(YEAR(Informe!$F$11)+2,MONTH(Informe!$F$11),DAY(Informe!$F$11)),OR(E193&lt;Informe!$F$12,Informe!$F$12=""))=FALSE,IF(AND(D193&lt;=DATE(YEAR(Informe!$F$11)+2,MONTH(Informe!$F$11),DAY(Informe!$F$11)),E193&gt;=DATE(YEAR(Informe!$F$11)+2,MONTH(Informe!$F$11),DAY(Informe!$F$11)))=TRUE,MIN(E193,DATE(YEAR(Informe!$F$11)+2,MONTH(Informe!$F$11),DAY(Informe!$F$11))),E193)-IF(AND(D193&lt;=Informe!$F$12,E193&gt;=Informe!$F$12)=TRUE,MAX(D193,Informe!$F$12),D193)+1,0)),"")</f>
        <v/>
      </c>
      <c r="G193" s="18" t="str">
        <f>IF(D193&lt;&gt;"",IF(G192="",Informe!$D$4,G192),"")</f>
        <v/>
      </c>
      <c r="H193" s="19" t="str">
        <f>IF(D193&lt;&gt;"",ROUND(G193*IF(Informe!$D$6&gt;=DATEVALUE("22/11/2019"),Informe!$D$9,C193/365)*F193,IF(FALSE,-3,2)),"")</f>
        <v/>
      </c>
      <c r="I193" s="19" t="str">
        <f t="shared" si="5"/>
        <v/>
      </c>
    </row>
    <row r="194" spans="1:9" x14ac:dyDescent="0.35">
      <c r="A194" s="15" t="str">
        <f>IFERROR(IF(IF(AND(ROW(A194)=ROW($A$4),Informe!$D$5&lt;DATEVALUE("28/07/2006")),Informe!$D$5+1,INDEX('Intereses moratorios'!$A$7:$A$246,MATCH(Informe!$D$5,'Intereses moratorios'!$A$7:$A$246,1)+ROW(A194)-ROW($A$4)))=0,"",IF(AND(ROW(A194)=ROW($A$4),Informe!$D$5&lt;DATEVALUE("28/07/2006")),Informe!$D$5+1,INDEX('Intereses moratorios'!$A$7:$A$246,MATCH(Informe!$D$5,'Intereses moratorios'!$A$7:$A$246,1)+ROW(A194)-ROW($A$4)))),"")</f>
        <v/>
      </c>
      <c r="B194" s="15" t="str">
        <f>IFERROR(INDEX('Intereses moratorios'!$B$7:$B$246,MATCH(A194,'Intereses moratorios'!$A$7:$A$246,0)),"")</f>
        <v/>
      </c>
      <c r="C194" s="16" t="str">
        <f>IF(A194="","",IFERROR(IF(Informe!$D$6&gt;=DATEVALUE("22/11/2019"),Informe!$D$8,INDEX('Intereses moratorios'!$D$7:$D$246,MATCH(A194,'Intereses moratorios'!$A$7:$A$246,0))),""))</f>
        <v/>
      </c>
      <c r="D194" s="15" t="str">
        <f>IF(AND(B194&gt;Informe!$D$5,A194&lt;=Informe!$D$6),IF(D193="",Informe!$D$5+1,A194),"")</f>
        <v/>
      </c>
      <c r="E194" s="15" t="str">
        <f>IF(D194&lt;&gt;"",IF(#REF!="",MIN(Informe!$D$6,B194),B194),"")</f>
        <v/>
      </c>
      <c r="F194" s="17" t="str">
        <f>IF(D194&lt;&gt;"",IF(Informe!$F$11="",E194-D194+1,IF(AND(D194&gt;DATE(YEAR(Informe!$F$11)+2,MONTH(Informe!$F$11),DAY(Informe!$F$11)),OR(E194&lt;Informe!$F$12,Informe!$F$12=""))=FALSE,IF(AND(D194&lt;=DATE(YEAR(Informe!$F$11)+2,MONTH(Informe!$F$11),DAY(Informe!$F$11)),E194&gt;=DATE(YEAR(Informe!$F$11)+2,MONTH(Informe!$F$11),DAY(Informe!$F$11)))=TRUE,MIN(E194,DATE(YEAR(Informe!$F$11)+2,MONTH(Informe!$F$11),DAY(Informe!$F$11))),E194)-IF(AND(D194&lt;=Informe!$F$12,E194&gt;=Informe!$F$12)=TRUE,MAX(D194,Informe!$F$12),D194)+1,0)),"")</f>
        <v/>
      </c>
      <c r="G194" s="18" t="str">
        <f>IF(D194&lt;&gt;"",IF(G193="",Informe!$D$4,G193),"")</f>
        <v/>
      </c>
      <c r="H194" s="19" t="str">
        <f>IF(D194&lt;&gt;"",ROUND(G194*IF(Informe!$D$6&gt;=DATEVALUE("22/11/2019"),Informe!$D$9,C194/365)*F194,IF(FALSE,-3,2)),"")</f>
        <v/>
      </c>
      <c r="I194" s="19" t="str">
        <f t="shared" si="5"/>
        <v/>
      </c>
    </row>
    <row r="195" spans="1:9" x14ac:dyDescent="0.35">
      <c r="A195" s="15" t="str">
        <f>IFERROR(IF(IF(AND(ROW(A195)=ROW($A$4),Informe!$D$5&lt;DATEVALUE("28/07/2006")),Informe!$D$5+1,INDEX('Intereses moratorios'!$A$7:$A$246,MATCH(Informe!$D$5,'Intereses moratorios'!$A$7:$A$246,1)+ROW(A195)-ROW($A$4)))=0,"",IF(AND(ROW(A195)=ROW($A$4),Informe!$D$5&lt;DATEVALUE("28/07/2006")),Informe!$D$5+1,INDEX('Intereses moratorios'!$A$7:$A$246,MATCH(Informe!$D$5,'Intereses moratorios'!$A$7:$A$246,1)+ROW(A195)-ROW($A$4)))),"")</f>
        <v/>
      </c>
      <c r="B195" s="15" t="str">
        <f>IFERROR(INDEX('Intereses moratorios'!$B$7:$B$246,MATCH(A195,'Intereses moratorios'!$A$7:$A$246,0)),"")</f>
        <v/>
      </c>
      <c r="C195" s="16" t="str">
        <f>IF(A195="","",IFERROR(IF(Informe!$D$6&gt;=DATEVALUE("22/11/2019"),Informe!$D$8,INDEX('Intereses moratorios'!$D$7:$D$246,MATCH(A195,'Intereses moratorios'!$A$7:$A$246,0))),""))</f>
        <v/>
      </c>
      <c r="D195" s="15" t="str">
        <f>IF(AND(B195&gt;Informe!$D$5,A195&lt;=Informe!$D$6),IF(D194="",Informe!$D$5+1,A195),"")</f>
        <v/>
      </c>
      <c r="E195" s="15" t="str">
        <f>IF(D195&lt;&gt;"",IF(#REF!="",MIN(Informe!$D$6,B195),B195),"")</f>
        <v/>
      </c>
      <c r="F195" s="17" t="str">
        <f>IF(D195&lt;&gt;"",IF(Informe!$F$11="",E195-D195+1,IF(AND(D195&gt;DATE(YEAR(Informe!$F$11)+2,MONTH(Informe!$F$11),DAY(Informe!$F$11)),OR(E195&lt;Informe!$F$12,Informe!$F$12=""))=FALSE,IF(AND(D195&lt;=DATE(YEAR(Informe!$F$11)+2,MONTH(Informe!$F$11),DAY(Informe!$F$11)),E195&gt;=DATE(YEAR(Informe!$F$11)+2,MONTH(Informe!$F$11),DAY(Informe!$F$11)))=TRUE,MIN(E195,DATE(YEAR(Informe!$F$11)+2,MONTH(Informe!$F$11),DAY(Informe!$F$11))),E195)-IF(AND(D195&lt;=Informe!$F$12,E195&gt;=Informe!$F$12)=TRUE,MAX(D195,Informe!$F$12),D195)+1,0)),"")</f>
        <v/>
      </c>
      <c r="G195" s="18" t="str">
        <f>IF(D195&lt;&gt;"",IF(G194="",Informe!$D$4,G194),"")</f>
        <v/>
      </c>
      <c r="H195" s="19" t="str">
        <f>IF(D195&lt;&gt;"",ROUND(G195*IF(Informe!$D$6&gt;=DATEVALUE("22/11/2019"),Informe!$D$9,C195/365)*F195,IF(FALSE,-3,2)),"")</f>
        <v/>
      </c>
      <c r="I195" s="19" t="str">
        <f t="shared" si="5"/>
        <v/>
      </c>
    </row>
    <row r="196" spans="1:9" x14ac:dyDescent="0.35">
      <c r="A196" s="15" t="str">
        <f>IFERROR(IF(IF(AND(ROW(A196)=ROW($A$4),Informe!$D$5&lt;DATEVALUE("28/07/2006")),Informe!$D$5+1,INDEX('Intereses moratorios'!$A$7:$A$246,MATCH(Informe!$D$5,'Intereses moratorios'!$A$7:$A$246,1)+ROW(A196)-ROW($A$4)))=0,"",IF(AND(ROW(A196)=ROW($A$4),Informe!$D$5&lt;DATEVALUE("28/07/2006")),Informe!$D$5+1,INDEX('Intereses moratorios'!$A$7:$A$246,MATCH(Informe!$D$5,'Intereses moratorios'!$A$7:$A$246,1)+ROW(A196)-ROW($A$4)))),"")</f>
        <v/>
      </c>
      <c r="B196" s="15" t="str">
        <f>IFERROR(INDEX('Intereses moratorios'!$B$7:$B$246,MATCH(A196,'Intereses moratorios'!$A$7:$A$246,0)),"")</f>
        <v/>
      </c>
      <c r="C196" s="16" t="str">
        <f>IF(A196="","",IFERROR(IF(Informe!$D$6&gt;=DATEVALUE("22/11/2019"),Informe!$D$8,INDEX('Intereses moratorios'!$D$7:$D$246,MATCH(A196,'Intereses moratorios'!$A$7:$A$246,0))),""))</f>
        <v/>
      </c>
      <c r="D196" s="15" t="str">
        <f>IF(AND(B196&gt;Informe!$D$5,A196&lt;=Informe!$D$6),IF(D195="",Informe!$D$5+1,A196),"")</f>
        <v/>
      </c>
      <c r="E196" s="15" t="str">
        <f>IF(D196&lt;&gt;"",IF(#REF!="",MIN(Informe!$D$6,B196),B196),"")</f>
        <v/>
      </c>
      <c r="F196" s="17" t="str">
        <f>IF(D196&lt;&gt;"",IF(Informe!$F$11="",E196-D196+1,IF(AND(D196&gt;DATE(YEAR(Informe!$F$11)+2,MONTH(Informe!$F$11),DAY(Informe!$F$11)),OR(E196&lt;Informe!$F$12,Informe!$F$12=""))=FALSE,IF(AND(D196&lt;=DATE(YEAR(Informe!$F$11)+2,MONTH(Informe!$F$11),DAY(Informe!$F$11)),E196&gt;=DATE(YEAR(Informe!$F$11)+2,MONTH(Informe!$F$11),DAY(Informe!$F$11)))=TRUE,MIN(E196,DATE(YEAR(Informe!$F$11)+2,MONTH(Informe!$F$11),DAY(Informe!$F$11))),E196)-IF(AND(D196&lt;=Informe!$F$12,E196&gt;=Informe!$F$12)=TRUE,MAX(D196,Informe!$F$12),D196)+1,0)),"")</f>
        <v/>
      </c>
      <c r="G196" s="18" t="str">
        <f>IF(D196&lt;&gt;"",IF(G195="",Informe!$D$4,G195),"")</f>
        <v/>
      </c>
      <c r="H196" s="19" t="str">
        <f>IF(D196&lt;&gt;"",ROUND(G196*IF(Informe!$D$6&gt;=DATEVALUE("22/11/2019"),Informe!$D$9,C196/365)*F196,IF(FALSE,-3,2)),"")</f>
        <v/>
      </c>
      <c r="I196" s="19" t="str">
        <f t="shared" si="5"/>
        <v/>
      </c>
    </row>
    <row r="197" spans="1:9" x14ac:dyDescent="0.35">
      <c r="A197" s="15" t="str">
        <f>IFERROR(IF(IF(AND(ROW(A197)=ROW($A$4),Informe!$D$5&lt;DATEVALUE("28/07/2006")),Informe!$D$5+1,INDEX('Intereses moratorios'!$A$7:$A$246,MATCH(Informe!$D$5,'Intereses moratorios'!$A$7:$A$246,1)+ROW(A197)-ROW($A$4)))=0,"",IF(AND(ROW(A197)=ROW($A$4),Informe!$D$5&lt;DATEVALUE("28/07/2006")),Informe!$D$5+1,INDEX('Intereses moratorios'!$A$7:$A$246,MATCH(Informe!$D$5,'Intereses moratorios'!$A$7:$A$246,1)+ROW(A197)-ROW($A$4)))),"")</f>
        <v/>
      </c>
      <c r="B197" s="15" t="str">
        <f>IFERROR(INDEX('Intereses moratorios'!$B$7:$B$246,MATCH(A197,'Intereses moratorios'!$A$7:$A$246,0)),"")</f>
        <v/>
      </c>
      <c r="C197" s="16" t="str">
        <f>IF(A197="","",IFERROR(IF(Informe!$D$6&gt;=DATEVALUE("22/11/2019"),Informe!$D$8,INDEX('Intereses moratorios'!$D$7:$D$246,MATCH(A197,'Intereses moratorios'!$A$7:$A$246,0))),""))</f>
        <v/>
      </c>
      <c r="D197" s="15" t="str">
        <f>IF(AND(B197&gt;Informe!$D$5,A197&lt;=Informe!$D$6),IF(D196="",Informe!$D$5+1,A197),"")</f>
        <v/>
      </c>
      <c r="E197" s="15" t="str">
        <f>IF(D197&lt;&gt;"",IF(#REF!="",MIN(Informe!$D$6,B197),B197),"")</f>
        <v/>
      </c>
      <c r="F197" s="17" t="str">
        <f>IF(D197&lt;&gt;"",IF(Informe!$F$11="",E197-D197+1,IF(AND(D197&gt;DATE(YEAR(Informe!$F$11)+2,MONTH(Informe!$F$11),DAY(Informe!$F$11)),OR(E197&lt;Informe!$F$12,Informe!$F$12=""))=FALSE,IF(AND(D197&lt;=DATE(YEAR(Informe!$F$11)+2,MONTH(Informe!$F$11),DAY(Informe!$F$11)),E197&gt;=DATE(YEAR(Informe!$F$11)+2,MONTH(Informe!$F$11),DAY(Informe!$F$11)))=TRUE,MIN(E197,DATE(YEAR(Informe!$F$11)+2,MONTH(Informe!$F$11),DAY(Informe!$F$11))),E197)-IF(AND(D197&lt;=Informe!$F$12,E197&gt;=Informe!$F$12)=TRUE,MAX(D197,Informe!$F$12),D197)+1,0)),"")</f>
        <v/>
      </c>
      <c r="G197" s="18" t="str">
        <f>IF(D197&lt;&gt;"",IF(G196="",Informe!$D$4,G196),"")</f>
        <v/>
      </c>
      <c r="H197" s="19" t="str">
        <f>IF(D197&lt;&gt;"",ROUND(G197*IF(Informe!$D$6&gt;=DATEVALUE("22/11/2019"),Informe!$D$9,C197/365)*F197,IF(FALSE,-3,2)),"")</f>
        <v/>
      </c>
      <c r="I197" s="19" t="str">
        <f t="shared" si="5"/>
        <v/>
      </c>
    </row>
    <row r="198" spans="1:9" x14ac:dyDescent="0.35">
      <c r="A198" s="15" t="str">
        <f>IFERROR(IF(IF(AND(ROW(A198)=ROW($A$4),Informe!$D$5&lt;DATEVALUE("28/07/2006")),Informe!$D$5+1,INDEX('Intereses moratorios'!$A$7:$A$246,MATCH(Informe!$D$5,'Intereses moratorios'!$A$7:$A$246,1)+ROW(A198)-ROW($A$4)))=0,"",IF(AND(ROW(A198)=ROW($A$4),Informe!$D$5&lt;DATEVALUE("28/07/2006")),Informe!$D$5+1,INDEX('Intereses moratorios'!$A$7:$A$246,MATCH(Informe!$D$5,'Intereses moratorios'!$A$7:$A$246,1)+ROW(A198)-ROW($A$4)))),"")</f>
        <v/>
      </c>
      <c r="B198" s="15" t="str">
        <f>IFERROR(INDEX('Intereses moratorios'!$B$7:$B$246,MATCH(A198,'Intereses moratorios'!$A$7:$A$246,0)),"")</f>
        <v/>
      </c>
      <c r="C198" s="16" t="str">
        <f>IF(A198="","",IFERROR(IF(Informe!$D$6&gt;=DATEVALUE("22/11/2019"),Informe!$D$8,INDEX('Intereses moratorios'!$D$7:$D$246,MATCH(A198,'Intereses moratorios'!$A$7:$A$246,0))),""))</f>
        <v/>
      </c>
      <c r="D198" s="15" t="str">
        <f>IF(AND(B198&gt;Informe!$D$5,A198&lt;=Informe!$D$6),IF(D197="",Informe!$D$5+1,A198),"")</f>
        <v/>
      </c>
      <c r="E198" s="15" t="str">
        <f>IF(D198&lt;&gt;"",IF(#REF!="",MIN(Informe!$D$6,B198),B198),"")</f>
        <v/>
      </c>
      <c r="F198" s="17" t="str">
        <f>IF(D198&lt;&gt;"",IF(Informe!$F$11="",E198-D198+1,IF(AND(D198&gt;DATE(YEAR(Informe!$F$11)+2,MONTH(Informe!$F$11),DAY(Informe!$F$11)),OR(E198&lt;Informe!$F$12,Informe!$F$12=""))=FALSE,IF(AND(D198&lt;=DATE(YEAR(Informe!$F$11)+2,MONTH(Informe!$F$11),DAY(Informe!$F$11)),E198&gt;=DATE(YEAR(Informe!$F$11)+2,MONTH(Informe!$F$11),DAY(Informe!$F$11)))=TRUE,MIN(E198,DATE(YEAR(Informe!$F$11)+2,MONTH(Informe!$F$11),DAY(Informe!$F$11))),E198)-IF(AND(D198&lt;=Informe!$F$12,E198&gt;=Informe!$F$12)=TRUE,MAX(D198,Informe!$F$12),D198)+1,0)),"")</f>
        <v/>
      </c>
      <c r="G198" s="18" t="str">
        <f>IF(D198&lt;&gt;"",IF(G197="",Informe!$D$4,G197),"")</f>
        <v/>
      </c>
      <c r="H198" s="19" t="str">
        <f>IF(D198&lt;&gt;"",ROUND(G198*IF(Informe!$D$6&gt;=DATEVALUE("22/11/2019"),Informe!$D$9,C198/365)*F198,IF(FALSE,-3,2)),"")</f>
        <v/>
      </c>
      <c r="I198" s="19" t="str">
        <f t="shared" si="5"/>
        <v/>
      </c>
    </row>
    <row r="199" spans="1:9" x14ac:dyDescent="0.35">
      <c r="A199" s="15" t="str">
        <f>IFERROR(IF(IF(AND(ROW(A199)=ROW($A$4),Informe!$D$5&lt;DATEVALUE("28/07/2006")),Informe!$D$5+1,INDEX('Intereses moratorios'!$A$7:$A$246,MATCH(Informe!$D$5,'Intereses moratorios'!$A$7:$A$246,1)+ROW(A199)-ROW($A$4)))=0,"",IF(AND(ROW(A199)=ROW($A$4),Informe!$D$5&lt;DATEVALUE("28/07/2006")),Informe!$D$5+1,INDEX('Intereses moratorios'!$A$7:$A$246,MATCH(Informe!$D$5,'Intereses moratorios'!$A$7:$A$246,1)+ROW(A199)-ROW($A$4)))),"")</f>
        <v/>
      </c>
      <c r="B199" s="15" t="str">
        <f>IFERROR(INDEX('Intereses moratorios'!$B$7:$B$246,MATCH(A199,'Intereses moratorios'!$A$7:$A$246,0)),"")</f>
        <v/>
      </c>
      <c r="C199" s="16" t="str">
        <f>IF(A199="","",IFERROR(IF(Informe!$D$6&gt;=DATEVALUE("22/11/2019"),Informe!$D$8,INDEX('Intereses moratorios'!$D$7:$D$246,MATCH(A199,'Intereses moratorios'!$A$7:$A$246,0))),""))</f>
        <v/>
      </c>
      <c r="D199" s="15" t="str">
        <f>IF(AND(B199&gt;Informe!$D$5,A199&lt;=Informe!$D$6),IF(D198="",Informe!$D$5+1,A199),"")</f>
        <v/>
      </c>
      <c r="E199" s="15" t="str">
        <f>IF(D199&lt;&gt;"",IF(#REF!="",MIN(Informe!$D$6,B199),B199),"")</f>
        <v/>
      </c>
      <c r="F199" s="17" t="str">
        <f>IF(D199&lt;&gt;"",IF(Informe!$F$11="",E199-D199+1,IF(AND(D199&gt;DATE(YEAR(Informe!$F$11)+2,MONTH(Informe!$F$11),DAY(Informe!$F$11)),OR(E199&lt;Informe!$F$12,Informe!$F$12=""))=FALSE,IF(AND(D199&lt;=DATE(YEAR(Informe!$F$11)+2,MONTH(Informe!$F$11),DAY(Informe!$F$11)),E199&gt;=DATE(YEAR(Informe!$F$11)+2,MONTH(Informe!$F$11),DAY(Informe!$F$11)))=TRUE,MIN(E199,DATE(YEAR(Informe!$F$11)+2,MONTH(Informe!$F$11),DAY(Informe!$F$11))),E199)-IF(AND(D199&lt;=Informe!$F$12,E199&gt;=Informe!$F$12)=TRUE,MAX(D199,Informe!$F$12),D199)+1,0)),"")</f>
        <v/>
      </c>
      <c r="G199" s="18" t="str">
        <f>IF(D199&lt;&gt;"",IF(G198="",Informe!$D$4,G198),"")</f>
        <v/>
      </c>
      <c r="H199" s="19" t="str">
        <f>IF(D199&lt;&gt;"",ROUND(G199*IF(Informe!$D$6&gt;=DATEVALUE("22/11/2019"),Informe!$D$9,C199/365)*F199,IF(FALSE,-3,2)),"")</f>
        <v/>
      </c>
      <c r="I199" s="19" t="str">
        <f t="shared" si="5"/>
        <v/>
      </c>
    </row>
    <row r="200" spans="1:9" x14ac:dyDescent="0.35">
      <c r="A200" s="15" t="str">
        <f>IFERROR(IF(IF(AND(ROW(A200)=ROW($A$4),Informe!$D$5&lt;DATEVALUE("28/07/2006")),Informe!$D$5+1,INDEX('Intereses moratorios'!$A$7:$A$246,MATCH(Informe!$D$5,'Intereses moratorios'!$A$7:$A$246,1)+ROW(A200)-ROW($A$4)))=0,"",IF(AND(ROW(A200)=ROW($A$4),Informe!$D$5&lt;DATEVALUE("28/07/2006")),Informe!$D$5+1,INDEX('Intereses moratorios'!$A$7:$A$246,MATCH(Informe!$D$5,'Intereses moratorios'!$A$7:$A$246,1)+ROW(A200)-ROW($A$4)))),"")</f>
        <v/>
      </c>
      <c r="B200" s="15" t="str">
        <f>IFERROR(INDEX('Intereses moratorios'!$B$7:$B$246,MATCH(A200,'Intereses moratorios'!$A$7:$A$246,0)),"")</f>
        <v/>
      </c>
      <c r="C200" s="16" t="str">
        <f>IF(A200="","",IFERROR(IF(Informe!$D$6&gt;=DATEVALUE("22/11/2019"),Informe!$D$8,INDEX('Intereses moratorios'!$D$7:$D$246,MATCH(A200,'Intereses moratorios'!$A$7:$A$246,0))),""))</f>
        <v/>
      </c>
      <c r="D200" s="15" t="str">
        <f>IF(AND(B200&gt;Informe!$D$5,A200&lt;=Informe!$D$6),IF(D199="",Informe!$D$5+1,A200),"")</f>
        <v/>
      </c>
      <c r="E200" s="15" t="str">
        <f>IF(D200&lt;&gt;"",IF(#REF!="",MIN(Informe!$D$6,B200),B200),"")</f>
        <v/>
      </c>
      <c r="F200" s="17" t="str">
        <f>IF(D200&lt;&gt;"",IF(Informe!$F$11="",E200-D200+1,IF(AND(D200&gt;DATE(YEAR(Informe!$F$11)+2,MONTH(Informe!$F$11),DAY(Informe!$F$11)),OR(E200&lt;Informe!$F$12,Informe!$F$12=""))=FALSE,IF(AND(D200&lt;=DATE(YEAR(Informe!$F$11)+2,MONTH(Informe!$F$11),DAY(Informe!$F$11)),E200&gt;=DATE(YEAR(Informe!$F$11)+2,MONTH(Informe!$F$11),DAY(Informe!$F$11)))=TRUE,MIN(E200,DATE(YEAR(Informe!$F$11)+2,MONTH(Informe!$F$11),DAY(Informe!$F$11))),E200)-IF(AND(D200&lt;=Informe!$F$12,E200&gt;=Informe!$F$12)=TRUE,MAX(D200,Informe!$F$12),D200)+1,0)),"")</f>
        <v/>
      </c>
      <c r="G200" s="18" t="str">
        <f>IF(D200&lt;&gt;"",IF(G199="",Informe!$D$4,G199),"")</f>
        <v/>
      </c>
      <c r="H200" s="19" t="str">
        <f>IF(D200&lt;&gt;"",ROUND(G200*IF(Informe!$D$6&gt;=DATEVALUE("22/11/2019"),Informe!$D$9,C200/365)*F200,IF(FALSE,-3,2)),"")</f>
        <v/>
      </c>
      <c r="I200" s="19" t="str">
        <f t="shared" si="5"/>
        <v/>
      </c>
    </row>
    <row r="201" spans="1:9" x14ac:dyDescent="0.35">
      <c r="A201" s="15" t="str">
        <f>IFERROR(IF(IF(AND(ROW(A201)=ROW($A$4),Informe!$D$5&lt;DATEVALUE("28/07/2006")),Informe!$D$5+1,INDEX('Intereses moratorios'!$A$7:$A$246,MATCH(Informe!$D$5,'Intereses moratorios'!$A$7:$A$246,1)+ROW(A201)-ROW($A$4)))=0,"",IF(AND(ROW(A201)=ROW($A$4),Informe!$D$5&lt;DATEVALUE("28/07/2006")),Informe!$D$5+1,INDEX('Intereses moratorios'!$A$7:$A$246,MATCH(Informe!$D$5,'Intereses moratorios'!$A$7:$A$246,1)+ROW(A201)-ROW($A$4)))),"")</f>
        <v/>
      </c>
      <c r="B201" s="15" t="str">
        <f>IFERROR(INDEX('Intereses moratorios'!$B$7:$B$246,MATCH(A201,'Intereses moratorios'!$A$7:$A$246,0)),"")</f>
        <v/>
      </c>
      <c r="C201" s="16" t="str">
        <f>IF(A201="","",IFERROR(IF(Informe!$D$6&gt;=DATEVALUE("22/11/2019"),Informe!$D$8,INDEX('Intereses moratorios'!$D$7:$D$246,MATCH(A201,'Intereses moratorios'!$A$7:$A$246,0))),""))</f>
        <v/>
      </c>
      <c r="D201" s="15" t="str">
        <f>IF(AND(B201&gt;Informe!$D$5,A201&lt;=Informe!$D$6),IF(D200="",Informe!$D$5+1,A201),"")</f>
        <v/>
      </c>
      <c r="E201" s="15" t="str">
        <f>IF(D201&lt;&gt;"",IF(#REF!="",MIN(Informe!$D$6,B201),B201),"")</f>
        <v/>
      </c>
      <c r="F201" s="17" t="str">
        <f>IF(D201&lt;&gt;"",IF(Informe!$F$11="",E201-D201+1,IF(AND(D201&gt;DATE(YEAR(Informe!$F$11)+2,MONTH(Informe!$F$11),DAY(Informe!$F$11)),OR(E201&lt;Informe!$F$12,Informe!$F$12=""))=FALSE,IF(AND(D201&lt;=DATE(YEAR(Informe!$F$11)+2,MONTH(Informe!$F$11),DAY(Informe!$F$11)),E201&gt;=DATE(YEAR(Informe!$F$11)+2,MONTH(Informe!$F$11),DAY(Informe!$F$11)))=TRUE,MIN(E201,DATE(YEAR(Informe!$F$11)+2,MONTH(Informe!$F$11),DAY(Informe!$F$11))),E201)-IF(AND(D201&lt;=Informe!$F$12,E201&gt;=Informe!$F$12)=TRUE,MAX(D201,Informe!$F$12),D201)+1,0)),"")</f>
        <v/>
      </c>
      <c r="G201" s="18" t="str">
        <f>IF(D201&lt;&gt;"",IF(G200="",Informe!$D$4,G200),"")</f>
        <v/>
      </c>
      <c r="H201" s="19" t="str">
        <f>IF(D201&lt;&gt;"",ROUND(G201*IF(Informe!$D$6&gt;=DATEVALUE("22/11/2019"),Informe!$D$9,C201/365)*F201,IF(FALSE,-3,2)),"")</f>
        <v/>
      </c>
      <c r="I201" s="19" t="str">
        <f t="shared" si="5"/>
        <v/>
      </c>
    </row>
    <row r="202" spans="1:9" x14ac:dyDescent="0.35">
      <c r="A202" s="15" t="str">
        <f>IFERROR(IF(IF(AND(ROW(A202)=ROW($A$4),Informe!$D$5&lt;DATEVALUE("28/07/2006")),Informe!$D$5+1,INDEX('Intereses moratorios'!$A$7:$A$246,MATCH(Informe!$D$5,'Intereses moratorios'!$A$7:$A$246,1)+ROW(A202)-ROW($A$4)))=0,"",IF(AND(ROW(A202)=ROW($A$4),Informe!$D$5&lt;DATEVALUE("28/07/2006")),Informe!$D$5+1,INDEX('Intereses moratorios'!$A$7:$A$246,MATCH(Informe!$D$5,'Intereses moratorios'!$A$7:$A$246,1)+ROW(A202)-ROW($A$4)))),"")</f>
        <v/>
      </c>
      <c r="B202" s="15" t="str">
        <f>IFERROR(INDEX('Intereses moratorios'!$B$7:$B$246,MATCH(A202,'Intereses moratorios'!$A$7:$A$246,0)),"")</f>
        <v/>
      </c>
      <c r="C202" s="16" t="str">
        <f>IF(A202="","",IFERROR(IF(Informe!$D$6&gt;=DATEVALUE("22/11/2019"),Informe!$D$8,INDEX('Intereses moratorios'!$D$7:$D$246,MATCH(A202,'Intereses moratorios'!$A$7:$A$246,0))),""))</f>
        <v/>
      </c>
      <c r="D202" s="15" t="str">
        <f>IF(AND(B202&gt;Informe!$D$5,A202&lt;=Informe!$D$6),IF(D201="",Informe!$D$5+1,A202),"")</f>
        <v/>
      </c>
      <c r="E202" s="15" t="str">
        <f>IF(D202&lt;&gt;"",IF(#REF!="",MIN(Informe!$D$6,B202),B202),"")</f>
        <v/>
      </c>
      <c r="F202" s="17" t="str">
        <f>IF(D202&lt;&gt;"",IF(Informe!$F$11="",E202-D202+1,IF(AND(D202&gt;DATE(YEAR(Informe!$F$11)+2,MONTH(Informe!$F$11),DAY(Informe!$F$11)),OR(E202&lt;Informe!$F$12,Informe!$F$12=""))=FALSE,IF(AND(D202&lt;=DATE(YEAR(Informe!$F$11)+2,MONTH(Informe!$F$11),DAY(Informe!$F$11)),E202&gt;=DATE(YEAR(Informe!$F$11)+2,MONTH(Informe!$F$11),DAY(Informe!$F$11)))=TRUE,MIN(E202,DATE(YEAR(Informe!$F$11)+2,MONTH(Informe!$F$11),DAY(Informe!$F$11))),E202)-IF(AND(D202&lt;=Informe!$F$12,E202&gt;=Informe!$F$12)=TRUE,MAX(D202,Informe!$F$12),D202)+1,0)),"")</f>
        <v/>
      </c>
      <c r="G202" s="18" t="str">
        <f>IF(D202&lt;&gt;"",IF(G201="",Informe!$D$4,G201),"")</f>
        <v/>
      </c>
      <c r="H202" s="19" t="str">
        <f>IF(D202&lt;&gt;"",ROUND(G202*IF(Informe!$D$6&gt;=DATEVALUE("22/11/2019"),Informe!$D$9,C202/365)*F202,IF(FALSE,-3,2)),"")</f>
        <v/>
      </c>
      <c r="I202" s="19" t="str">
        <f t="shared" si="5"/>
        <v/>
      </c>
    </row>
    <row r="203" spans="1:9" x14ac:dyDescent="0.35">
      <c r="A203" s="15" t="str">
        <f>IFERROR(IF(IF(AND(ROW(A203)=ROW($A$4),Informe!$D$5&lt;DATEVALUE("28/07/2006")),Informe!$D$5+1,INDEX('Intereses moratorios'!$A$7:$A$246,MATCH(Informe!$D$5,'Intereses moratorios'!$A$7:$A$246,1)+ROW(A203)-ROW($A$4)))=0,"",IF(AND(ROW(A203)=ROW($A$4),Informe!$D$5&lt;DATEVALUE("28/07/2006")),Informe!$D$5+1,INDEX('Intereses moratorios'!$A$7:$A$246,MATCH(Informe!$D$5,'Intereses moratorios'!$A$7:$A$246,1)+ROW(A203)-ROW($A$4)))),"")</f>
        <v/>
      </c>
      <c r="B203" s="15" t="str">
        <f>IFERROR(INDEX('Intereses moratorios'!$B$7:$B$246,MATCH(A203,'Intereses moratorios'!$A$7:$A$246,0)),"")</f>
        <v/>
      </c>
      <c r="C203" s="16" t="str">
        <f>IF(A203="","",IFERROR(IF(Informe!$D$6&gt;=DATEVALUE("22/11/2019"),Informe!$D$8,INDEX('Intereses moratorios'!$D$7:$D$246,MATCH(A203,'Intereses moratorios'!$A$7:$A$246,0))),""))</f>
        <v/>
      </c>
      <c r="D203" s="15" t="str">
        <f>IF(AND(B203&gt;Informe!$D$5,A203&lt;=Informe!$D$6),IF(D202="",Informe!$D$5+1,A203),"")</f>
        <v/>
      </c>
      <c r="E203" s="15" t="str">
        <f>IF(D203&lt;&gt;"",IF(#REF!="",MIN(Informe!$D$6,B203),B203),"")</f>
        <v/>
      </c>
      <c r="F203" s="17" t="str">
        <f>IF(D203&lt;&gt;"",IF(Informe!$F$11="",E203-D203+1,IF(AND(D203&gt;DATE(YEAR(Informe!$F$11)+2,MONTH(Informe!$F$11),DAY(Informe!$F$11)),OR(E203&lt;Informe!$F$12,Informe!$F$12=""))=FALSE,IF(AND(D203&lt;=DATE(YEAR(Informe!$F$11)+2,MONTH(Informe!$F$11),DAY(Informe!$F$11)),E203&gt;=DATE(YEAR(Informe!$F$11)+2,MONTH(Informe!$F$11),DAY(Informe!$F$11)))=TRUE,MIN(E203,DATE(YEAR(Informe!$F$11)+2,MONTH(Informe!$F$11),DAY(Informe!$F$11))),E203)-IF(AND(D203&lt;=Informe!$F$12,E203&gt;=Informe!$F$12)=TRUE,MAX(D203,Informe!$F$12),D203)+1,0)),"")</f>
        <v/>
      </c>
      <c r="G203" s="18" t="str">
        <f>IF(D203&lt;&gt;"",IF(G202="",Informe!$D$4,G202),"")</f>
        <v/>
      </c>
      <c r="H203" s="19" t="str">
        <f>IF(D203&lt;&gt;"",ROUND(G203*IF(Informe!$D$6&gt;=DATEVALUE("22/11/2019"),Informe!$D$9,C203/365)*F203,IF(FALSE,-3,2)),"")</f>
        <v/>
      </c>
      <c r="I203" s="19" t="str">
        <f t="shared" si="5"/>
        <v/>
      </c>
    </row>
    <row r="204" spans="1:9" x14ac:dyDescent="0.35">
      <c r="A204" s="15" t="str">
        <f>IFERROR(IF(IF(AND(ROW(A204)=ROW($A$4),Informe!$D$5&lt;DATEVALUE("28/07/2006")),Informe!$D$5+1,INDEX('Intereses moratorios'!$A$7:$A$246,MATCH(Informe!$D$5,'Intereses moratorios'!$A$7:$A$246,1)+ROW(A204)-ROW($A$4)))=0,"",IF(AND(ROW(A204)=ROW($A$4),Informe!$D$5&lt;DATEVALUE("28/07/2006")),Informe!$D$5+1,INDEX('Intereses moratorios'!$A$7:$A$246,MATCH(Informe!$D$5,'Intereses moratorios'!$A$7:$A$246,1)+ROW(A204)-ROW($A$4)))),"")</f>
        <v/>
      </c>
      <c r="B204" s="15" t="str">
        <f>IFERROR(INDEX('Intereses moratorios'!$B$7:$B$246,MATCH(A204,'Intereses moratorios'!$A$7:$A$246,0)),"")</f>
        <v/>
      </c>
      <c r="C204" s="16" t="str">
        <f>IF(A204="","",IFERROR(IF(Informe!$D$6&gt;=DATEVALUE("22/11/2019"),Informe!$D$8,INDEX('Intereses moratorios'!$D$7:$D$246,MATCH(A204,'Intereses moratorios'!$A$7:$A$246,0))),""))</f>
        <v/>
      </c>
      <c r="D204" s="15" t="str">
        <f>IF(AND(B204&gt;Informe!$D$5,A204&lt;=Informe!$D$6),IF(D203="",Informe!$D$5+1,A204),"")</f>
        <v/>
      </c>
      <c r="E204" s="15" t="str">
        <f>IF(D204&lt;&gt;"",IF(#REF!="",MIN(Informe!$D$6,B204),B204),"")</f>
        <v/>
      </c>
      <c r="F204" s="17" t="str">
        <f>IF(D204&lt;&gt;"",IF(Informe!$F$11="",E204-D204+1,IF(AND(D204&gt;DATE(YEAR(Informe!$F$11)+2,MONTH(Informe!$F$11),DAY(Informe!$F$11)),OR(E204&lt;Informe!$F$12,Informe!$F$12=""))=FALSE,IF(AND(D204&lt;=DATE(YEAR(Informe!$F$11)+2,MONTH(Informe!$F$11),DAY(Informe!$F$11)),E204&gt;=DATE(YEAR(Informe!$F$11)+2,MONTH(Informe!$F$11),DAY(Informe!$F$11)))=TRUE,MIN(E204,DATE(YEAR(Informe!$F$11)+2,MONTH(Informe!$F$11),DAY(Informe!$F$11))),E204)-IF(AND(D204&lt;=Informe!$F$12,E204&gt;=Informe!$F$12)=TRUE,MAX(D204,Informe!$F$12),D204)+1,0)),"")</f>
        <v/>
      </c>
      <c r="G204" s="18" t="str">
        <f>IF(D204&lt;&gt;"",IF(G203="",Informe!$D$4,G203),"")</f>
        <v/>
      </c>
      <c r="H204" s="19" t="str">
        <f>IF(D204&lt;&gt;"",ROUND(G204*IF(Informe!$D$6&gt;=DATEVALUE("22/11/2019"),Informe!$D$9,C204/365)*F204,IF(FALSE,-3,2)),"")</f>
        <v/>
      </c>
      <c r="I204" s="19" t="str">
        <f t="shared" si="5"/>
        <v/>
      </c>
    </row>
    <row r="205" spans="1:9" x14ac:dyDescent="0.35">
      <c r="A205" s="15" t="str">
        <f>IFERROR(IF(IF(AND(ROW(A205)=ROW($A$4),Informe!$D$5&lt;DATEVALUE("28/07/2006")),Informe!$D$5+1,INDEX('Intereses moratorios'!$A$7:$A$246,MATCH(Informe!$D$5,'Intereses moratorios'!$A$7:$A$246,1)+ROW(A205)-ROW($A$4)))=0,"",IF(AND(ROW(A205)=ROW($A$4),Informe!$D$5&lt;DATEVALUE("28/07/2006")),Informe!$D$5+1,INDEX('Intereses moratorios'!$A$7:$A$246,MATCH(Informe!$D$5,'Intereses moratorios'!$A$7:$A$246,1)+ROW(A205)-ROW($A$4)))),"")</f>
        <v/>
      </c>
      <c r="B205" s="15" t="str">
        <f>IFERROR(INDEX('Intereses moratorios'!$B$7:$B$246,MATCH(A205,'Intereses moratorios'!$A$7:$A$246,0)),"")</f>
        <v/>
      </c>
      <c r="C205" s="16" t="str">
        <f>IF(A205="","",IFERROR(IF(Informe!$D$6&gt;=DATEVALUE("22/11/2019"),Informe!$D$8,INDEX('Intereses moratorios'!$D$7:$D$246,MATCH(A205,'Intereses moratorios'!$A$7:$A$246,0))),""))</f>
        <v/>
      </c>
      <c r="D205" s="15" t="str">
        <f>IF(AND(B205&gt;Informe!$D$5,A205&lt;=Informe!$D$6),IF(D204="",Informe!$D$5+1,A205),"")</f>
        <v/>
      </c>
      <c r="E205" s="15" t="str">
        <f>IF(D205&lt;&gt;"",IF(#REF!="",MIN(Informe!$D$6,B205),B205),"")</f>
        <v/>
      </c>
      <c r="F205" s="17" t="str">
        <f>IF(D205&lt;&gt;"",IF(Informe!$F$11="",E205-D205+1,IF(AND(D205&gt;DATE(YEAR(Informe!$F$11)+2,MONTH(Informe!$F$11),DAY(Informe!$F$11)),OR(E205&lt;Informe!$F$12,Informe!$F$12=""))=FALSE,IF(AND(D205&lt;=DATE(YEAR(Informe!$F$11)+2,MONTH(Informe!$F$11),DAY(Informe!$F$11)),E205&gt;=DATE(YEAR(Informe!$F$11)+2,MONTH(Informe!$F$11),DAY(Informe!$F$11)))=TRUE,MIN(E205,DATE(YEAR(Informe!$F$11)+2,MONTH(Informe!$F$11),DAY(Informe!$F$11))),E205)-IF(AND(D205&lt;=Informe!$F$12,E205&gt;=Informe!$F$12)=TRUE,MAX(D205,Informe!$F$12),D205)+1,0)),"")</f>
        <v/>
      </c>
      <c r="G205" s="18" t="str">
        <f>IF(D205&lt;&gt;"",IF(G204="",Informe!$D$4,G204),"")</f>
        <v/>
      </c>
      <c r="H205" s="19" t="str">
        <f>IF(D205&lt;&gt;"",ROUND(G205*IF(Informe!$D$6&gt;=DATEVALUE("22/11/2019"),Informe!$D$9,C205/365)*F205,IF(FALSE,-3,2)),"")</f>
        <v/>
      </c>
      <c r="I205" s="19" t="str">
        <f t="shared" si="5"/>
        <v/>
      </c>
    </row>
    <row r="206" spans="1:9" x14ac:dyDescent="0.35">
      <c r="A206" s="15" t="str">
        <f>IFERROR(IF(IF(AND(ROW(A206)=ROW($A$4),Informe!$D$5&lt;DATEVALUE("28/07/2006")),Informe!$D$5+1,INDEX('Intereses moratorios'!$A$7:$A$246,MATCH(Informe!$D$5,'Intereses moratorios'!$A$7:$A$246,1)+ROW(A206)-ROW($A$4)))=0,"",IF(AND(ROW(A206)=ROW($A$4),Informe!$D$5&lt;DATEVALUE("28/07/2006")),Informe!$D$5+1,INDEX('Intereses moratorios'!$A$7:$A$246,MATCH(Informe!$D$5,'Intereses moratorios'!$A$7:$A$246,1)+ROW(A206)-ROW($A$4)))),"")</f>
        <v/>
      </c>
      <c r="B206" s="15" t="str">
        <f>IFERROR(INDEX('Intereses moratorios'!$B$7:$B$246,MATCH(A206,'Intereses moratorios'!$A$7:$A$246,0)),"")</f>
        <v/>
      </c>
      <c r="C206" s="16" t="str">
        <f>IF(A206="","",IFERROR(IF(Informe!$D$6&gt;=DATEVALUE("22/11/2019"),Informe!$D$8,INDEX('Intereses moratorios'!$D$7:$D$246,MATCH(A206,'Intereses moratorios'!$A$7:$A$246,0))),""))</f>
        <v/>
      </c>
      <c r="D206" s="15" t="str">
        <f>IF(AND(B206&gt;Informe!$D$5,A206&lt;=Informe!$D$6),IF(D205="",Informe!$D$5+1,A206),"")</f>
        <v/>
      </c>
      <c r="E206" s="15" t="str">
        <f>IF(D206&lt;&gt;"",IF(#REF!="",MIN(Informe!$D$6,B206),B206),"")</f>
        <v/>
      </c>
      <c r="F206" s="17" t="str">
        <f>IF(D206&lt;&gt;"",IF(Informe!$F$11="",E206-D206+1,IF(AND(D206&gt;DATE(YEAR(Informe!$F$11)+2,MONTH(Informe!$F$11),DAY(Informe!$F$11)),OR(E206&lt;Informe!$F$12,Informe!$F$12=""))=FALSE,IF(AND(D206&lt;=DATE(YEAR(Informe!$F$11)+2,MONTH(Informe!$F$11),DAY(Informe!$F$11)),E206&gt;=DATE(YEAR(Informe!$F$11)+2,MONTH(Informe!$F$11),DAY(Informe!$F$11)))=TRUE,MIN(E206,DATE(YEAR(Informe!$F$11)+2,MONTH(Informe!$F$11),DAY(Informe!$F$11))),E206)-IF(AND(D206&lt;=Informe!$F$12,E206&gt;=Informe!$F$12)=TRUE,MAX(D206,Informe!$F$12),D206)+1,0)),"")</f>
        <v/>
      </c>
      <c r="G206" s="18" t="str">
        <f>IF(D206&lt;&gt;"",IF(G205="",Informe!$D$4,G205),"")</f>
        <v/>
      </c>
      <c r="H206" s="19" t="str">
        <f>IF(D206&lt;&gt;"",ROUND(G206*IF(Informe!$D$6&gt;=DATEVALUE("22/11/2019"),Informe!$D$9,C206/365)*F206,IF(FALSE,-3,2)),"")</f>
        <v/>
      </c>
      <c r="I206" s="19" t="str">
        <f t="shared" si="5"/>
        <v/>
      </c>
    </row>
    <row r="207" spans="1:9" x14ac:dyDescent="0.35">
      <c r="A207" s="15" t="str">
        <f>IFERROR(IF(IF(AND(ROW(A207)=ROW($A$4),Informe!$D$5&lt;DATEVALUE("28/07/2006")),Informe!$D$5+1,INDEX('Intereses moratorios'!$A$7:$A$246,MATCH(Informe!$D$5,'Intereses moratorios'!$A$7:$A$246,1)+ROW(A207)-ROW($A$4)))=0,"",IF(AND(ROW(A207)=ROW($A$4),Informe!$D$5&lt;DATEVALUE("28/07/2006")),Informe!$D$5+1,INDEX('Intereses moratorios'!$A$7:$A$246,MATCH(Informe!$D$5,'Intereses moratorios'!$A$7:$A$246,1)+ROW(A207)-ROW($A$4)))),"")</f>
        <v/>
      </c>
      <c r="B207" s="15" t="str">
        <f>IFERROR(INDEX('Intereses moratorios'!$B$7:$B$246,MATCH(A207,'Intereses moratorios'!$A$7:$A$246,0)),"")</f>
        <v/>
      </c>
      <c r="C207" s="16" t="str">
        <f>IF(A207="","",IFERROR(IF(Informe!$D$6&gt;=DATEVALUE("22/11/2019"),Informe!$D$8,INDEX('Intereses moratorios'!$D$7:$D$246,MATCH(A207,'Intereses moratorios'!$A$7:$A$246,0))),""))</f>
        <v/>
      </c>
      <c r="D207" s="15" t="str">
        <f>IF(AND(B207&gt;Informe!$D$5,A207&lt;=Informe!$D$6),IF(D206="",Informe!$D$5+1,A207),"")</f>
        <v/>
      </c>
      <c r="E207" s="15" t="str">
        <f>IF(D207&lt;&gt;"",IF(#REF!="",MIN(Informe!$D$6,B207),B207),"")</f>
        <v/>
      </c>
      <c r="F207" s="17" t="str">
        <f>IF(D207&lt;&gt;"",IF(Informe!$F$11="",E207-D207+1,IF(AND(D207&gt;DATE(YEAR(Informe!$F$11)+2,MONTH(Informe!$F$11),DAY(Informe!$F$11)),OR(E207&lt;Informe!$F$12,Informe!$F$12=""))=FALSE,IF(AND(D207&lt;=DATE(YEAR(Informe!$F$11)+2,MONTH(Informe!$F$11),DAY(Informe!$F$11)),E207&gt;=DATE(YEAR(Informe!$F$11)+2,MONTH(Informe!$F$11),DAY(Informe!$F$11)))=TRUE,MIN(E207,DATE(YEAR(Informe!$F$11)+2,MONTH(Informe!$F$11),DAY(Informe!$F$11))),E207)-IF(AND(D207&lt;=Informe!$F$12,E207&gt;=Informe!$F$12)=TRUE,MAX(D207,Informe!$F$12),D207)+1,0)),"")</f>
        <v/>
      </c>
      <c r="G207" s="18" t="str">
        <f>IF(D207&lt;&gt;"",IF(G206="",Informe!$D$4,G206),"")</f>
        <v/>
      </c>
      <c r="H207" s="19" t="str">
        <f>IF(D207&lt;&gt;"",ROUND(G207*IF(Informe!$D$6&gt;=DATEVALUE("22/11/2019"),Informe!$D$9,C207/365)*F207,IF(FALSE,-3,2)),"")</f>
        <v/>
      </c>
      <c r="I207" s="19" t="str">
        <f t="shared" si="5"/>
        <v/>
      </c>
    </row>
    <row r="208" spans="1:9" x14ac:dyDescent="0.35">
      <c r="A208" s="15" t="str">
        <f>IFERROR(IF(IF(AND(ROW(A208)=ROW($A$4),Informe!$D$5&lt;DATEVALUE("28/07/2006")),Informe!$D$5+1,INDEX('Intereses moratorios'!$A$7:$A$246,MATCH(Informe!$D$5,'Intereses moratorios'!$A$7:$A$246,1)+ROW(A208)-ROW($A$4)))=0,"",IF(AND(ROW(A208)=ROW($A$4),Informe!$D$5&lt;DATEVALUE("28/07/2006")),Informe!$D$5+1,INDEX('Intereses moratorios'!$A$7:$A$246,MATCH(Informe!$D$5,'Intereses moratorios'!$A$7:$A$246,1)+ROW(A208)-ROW($A$4)))),"")</f>
        <v/>
      </c>
      <c r="B208" s="15" t="str">
        <f>IFERROR(INDEX('Intereses moratorios'!$B$7:$B$246,MATCH(A208,'Intereses moratorios'!$A$7:$A$246,0)),"")</f>
        <v/>
      </c>
      <c r="C208" s="16" t="str">
        <f>IF(A208="","",IFERROR(IF(Informe!$D$6&gt;=DATEVALUE("22/11/2019"),Informe!$D$8,INDEX('Intereses moratorios'!$D$7:$D$246,MATCH(A208,'Intereses moratorios'!$A$7:$A$246,0))),""))</f>
        <v/>
      </c>
      <c r="D208" s="15" t="str">
        <f>IF(AND(B208&gt;Informe!$D$5,A208&lt;=Informe!$D$6),IF(D207="",Informe!$D$5+1,A208),"")</f>
        <v/>
      </c>
      <c r="E208" s="15" t="str">
        <f>IF(D208&lt;&gt;"",IF(#REF!="",MIN(Informe!$D$6,B208),B208),"")</f>
        <v/>
      </c>
      <c r="F208" s="17" t="str">
        <f>IF(D208&lt;&gt;"",IF(Informe!$F$11="",E208-D208+1,IF(AND(D208&gt;DATE(YEAR(Informe!$F$11)+2,MONTH(Informe!$F$11),DAY(Informe!$F$11)),OR(E208&lt;Informe!$F$12,Informe!$F$12=""))=FALSE,IF(AND(D208&lt;=DATE(YEAR(Informe!$F$11)+2,MONTH(Informe!$F$11),DAY(Informe!$F$11)),E208&gt;=DATE(YEAR(Informe!$F$11)+2,MONTH(Informe!$F$11),DAY(Informe!$F$11)))=TRUE,MIN(E208,DATE(YEAR(Informe!$F$11)+2,MONTH(Informe!$F$11),DAY(Informe!$F$11))),E208)-IF(AND(D208&lt;=Informe!$F$12,E208&gt;=Informe!$F$12)=TRUE,MAX(D208,Informe!$F$12),D208)+1,0)),"")</f>
        <v/>
      </c>
      <c r="G208" s="18" t="str">
        <f>IF(D208&lt;&gt;"",IF(G207="",Informe!$D$4,G207),"")</f>
        <v/>
      </c>
      <c r="H208" s="19" t="str">
        <f>IF(D208&lt;&gt;"",ROUND(G208*IF(Informe!$D$6&gt;=DATEVALUE("22/11/2019"),Informe!$D$9,C208/365)*F208,IF(FALSE,-3,2)),"")</f>
        <v/>
      </c>
      <c r="I208" s="19" t="str">
        <f t="shared" si="5"/>
        <v/>
      </c>
    </row>
    <row r="209" spans="1:9" x14ac:dyDescent="0.35">
      <c r="A209" s="15" t="str">
        <f>IFERROR(IF(IF(AND(ROW(A209)=ROW($A$4),Informe!$D$5&lt;DATEVALUE("28/07/2006")),Informe!$D$5+1,INDEX('Intereses moratorios'!$A$7:$A$246,MATCH(Informe!$D$5,'Intereses moratorios'!$A$7:$A$246,1)+ROW(A209)-ROW($A$4)))=0,"",IF(AND(ROW(A209)=ROW($A$4),Informe!$D$5&lt;DATEVALUE("28/07/2006")),Informe!$D$5+1,INDEX('Intereses moratorios'!$A$7:$A$246,MATCH(Informe!$D$5,'Intereses moratorios'!$A$7:$A$246,1)+ROW(A209)-ROW($A$4)))),"")</f>
        <v/>
      </c>
      <c r="B209" s="15" t="str">
        <f>IFERROR(INDEX('Intereses moratorios'!$B$7:$B$246,MATCH(A209,'Intereses moratorios'!$A$7:$A$246,0)),"")</f>
        <v/>
      </c>
      <c r="C209" s="16" t="str">
        <f>IF(A209="","",IFERROR(IF(Informe!$D$6&gt;=DATEVALUE("22/11/2019"),Informe!$D$8,INDEX('Intereses moratorios'!$D$7:$D$246,MATCH(A209,'Intereses moratorios'!$A$7:$A$246,0))),""))</f>
        <v/>
      </c>
      <c r="D209" s="15" t="str">
        <f>IF(AND(B209&gt;Informe!$D$5,A209&lt;=Informe!$D$6),IF(D208="",Informe!$D$5+1,A209),"")</f>
        <v/>
      </c>
      <c r="E209" s="15" t="str">
        <f>IF(D209&lt;&gt;"",IF(#REF!="",MIN(Informe!$D$6,B209),B209),"")</f>
        <v/>
      </c>
      <c r="F209" s="17" t="str">
        <f>IF(D209&lt;&gt;"",IF(Informe!$F$11="",E209-D209+1,IF(AND(D209&gt;DATE(YEAR(Informe!$F$11)+2,MONTH(Informe!$F$11),DAY(Informe!$F$11)),OR(E209&lt;Informe!$F$12,Informe!$F$12=""))=FALSE,IF(AND(D209&lt;=DATE(YEAR(Informe!$F$11)+2,MONTH(Informe!$F$11),DAY(Informe!$F$11)),E209&gt;=DATE(YEAR(Informe!$F$11)+2,MONTH(Informe!$F$11),DAY(Informe!$F$11)))=TRUE,MIN(E209,DATE(YEAR(Informe!$F$11)+2,MONTH(Informe!$F$11),DAY(Informe!$F$11))),E209)-IF(AND(D209&lt;=Informe!$F$12,E209&gt;=Informe!$F$12)=TRUE,MAX(D209,Informe!$F$12),D209)+1,0)),"")</f>
        <v/>
      </c>
      <c r="G209" s="18" t="str">
        <f>IF(D209&lt;&gt;"",IF(G208="",Informe!$D$4,G208),"")</f>
        <v/>
      </c>
      <c r="H209" s="19" t="str">
        <f>IF(D209&lt;&gt;"",ROUND(G209*IF(Informe!$D$6&gt;=DATEVALUE("22/11/2019"),Informe!$D$9,C209/365)*F209,IF(FALSE,-3,2)),"")</f>
        <v/>
      </c>
      <c r="I209" s="19" t="str">
        <f t="shared" si="5"/>
        <v/>
      </c>
    </row>
    <row r="210" spans="1:9" x14ac:dyDescent="0.35">
      <c r="A210" s="15" t="str">
        <f>IFERROR(IF(IF(AND(ROW(A210)=ROW($A$4),Informe!$D$5&lt;DATEVALUE("28/07/2006")),Informe!$D$5+1,INDEX('Intereses moratorios'!$A$7:$A$246,MATCH(Informe!$D$5,'Intereses moratorios'!$A$7:$A$246,1)+ROW(A210)-ROW($A$4)))=0,"",IF(AND(ROW(A210)=ROW($A$4),Informe!$D$5&lt;DATEVALUE("28/07/2006")),Informe!$D$5+1,INDEX('Intereses moratorios'!$A$7:$A$246,MATCH(Informe!$D$5,'Intereses moratorios'!$A$7:$A$246,1)+ROW(A210)-ROW($A$4)))),"")</f>
        <v/>
      </c>
      <c r="B210" s="15" t="str">
        <f>IFERROR(INDEX('Intereses moratorios'!$B$7:$B$246,MATCH(A210,'Intereses moratorios'!$A$7:$A$246,0)),"")</f>
        <v/>
      </c>
      <c r="C210" s="16" t="str">
        <f>IF(A210="","",IFERROR(IF(Informe!$D$6&gt;=DATEVALUE("22/11/2019"),Informe!$D$8,INDEX('Intereses moratorios'!$D$7:$D$246,MATCH(A210,'Intereses moratorios'!$A$7:$A$246,0))),""))</f>
        <v/>
      </c>
      <c r="D210" s="15" t="str">
        <f>IF(AND(B210&gt;Informe!$D$5,A210&lt;=Informe!$D$6),IF(D209="",Informe!$D$5+1,A210),"")</f>
        <v/>
      </c>
      <c r="E210" s="15" t="str">
        <f>IF(D210&lt;&gt;"",IF(#REF!="",MIN(Informe!$D$6,B210),B210),"")</f>
        <v/>
      </c>
      <c r="F210" s="17" t="str">
        <f>IF(D210&lt;&gt;"",IF(Informe!$F$11="",E210-D210+1,IF(AND(D210&gt;DATE(YEAR(Informe!$F$11)+2,MONTH(Informe!$F$11),DAY(Informe!$F$11)),OR(E210&lt;Informe!$F$12,Informe!$F$12=""))=FALSE,IF(AND(D210&lt;=DATE(YEAR(Informe!$F$11)+2,MONTH(Informe!$F$11),DAY(Informe!$F$11)),E210&gt;=DATE(YEAR(Informe!$F$11)+2,MONTH(Informe!$F$11),DAY(Informe!$F$11)))=TRUE,MIN(E210,DATE(YEAR(Informe!$F$11)+2,MONTH(Informe!$F$11),DAY(Informe!$F$11))),E210)-IF(AND(D210&lt;=Informe!$F$12,E210&gt;=Informe!$F$12)=TRUE,MAX(D210,Informe!$F$12),D210)+1,0)),"")</f>
        <v/>
      </c>
      <c r="G210" s="18" t="str">
        <f>IF(D210&lt;&gt;"",IF(G209="",Informe!$D$4,G209),"")</f>
        <v/>
      </c>
      <c r="H210" s="19" t="str">
        <f>IF(D210&lt;&gt;"",ROUND(G210*IF(Informe!$D$6&gt;=DATEVALUE("22/11/2019"),Informe!$D$9,C210/365)*F210,IF(FALSE,-3,2)),"")</f>
        <v/>
      </c>
      <c r="I210" s="19" t="str">
        <f t="shared" si="5"/>
        <v/>
      </c>
    </row>
    <row r="211" spans="1:9" x14ac:dyDescent="0.35">
      <c r="A211" s="15" t="str">
        <f>IFERROR(IF(IF(AND(ROW(A211)=ROW($A$4),Informe!$D$5&lt;DATEVALUE("28/07/2006")),Informe!$D$5+1,INDEX('Intereses moratorios'!$A$7:$A$246,MATCH(Informe!$D$5,'Intereses moratorios'!$A$7:$A$246,1)+ROW(A211)-ROW($A$4)))=0,"",IF(AND(ROW(A211)=ROW($A$4),Informe!$D$5&lt;DATEVALUE("28/07/2006")),Informe!$D$5+1,INDEX('Intereses moratorios'!$A$7:$A$246,MATCH(Informe!$D$5,'Intereses moratorios'!$A$7:$A$246,1)+ROW(A211)-ROW($A$4)))),"")</f>
        <v/>
      </c>
      <c r="B211" s="15" t="str">
        <f>IFERROR(INDEX('Intereses moratorios'!$B$7:$B$246,MATCH(A211,'Intereses moratorios'!$A$7:$A$246,0)),"")</f>
        <v/>
      </c>
      <c r="C211" s="16" t="str">
        <f>IF(A211="","",IFERROR(IF(Informe!$D$6&gt;=DATEVALUE("22/11/2019"),Informe!$D$8,INDEX('Intereses moratorios'!$D$7:$D$246,MATCH(A211,'Intereses moratorios'!$A$7:$A$246,0))),""))</f>
        <v/>
      </c>
      <c r="D211" s="15" t="str">
        <f>IF(AND(B211&gt;Informe!$D$5,A211&lt;=Informe!$D$6),IF(D210="",Informe!$D$5+1,A211),"")</f>
        <v/>
      </c>
      <c r="E211" s="15" t="str">
        <f>IF(D211&lt;&gt;"",IF(#REF!="",MIN(Informe!$D$6,B211),B211),"")</f>
        <v/>
      </c>
      <c r="F211" s="17" t="str">
        <f>IF(D211&lt;&gt;"",IF(Informe!$F$11="",E211-D211+1,IF(AND(D211&gt;DATE(YEAR(Informe!$F$11)+2,MONTH(Informe!$F$11),DAY(Informe!$F$11)),OR(E211&lt;Informe!$F$12,Informe!$F$12=""))=FALSE,IF(AND(D211&lt;=DATE(YEAR(Informe!$F$11)+2,MONTH(Informe!$F$11),DAY(Informe!$F$11)),E211&gt;=DATE(YEAR(Informe!$F$11)+2,MONTH(Informe!$F$11),DAY(Informe!$F$11)))=TRUE,MIN(E211,DATE(YEAR(Informe!$F$11)+2,MONTH(Informe!$F$11),DAY(Informe!$F$11))),E211)-IF(AND(D211&lt;=Informe!$F$12,E211&gt;=Informe!$F$12)=TRUE,MAX(D211,Informe!$F$12),D211)+1,0)),"")</f>
        <v/>
      </c>
      <c r="G211" s="18" t="str">
        <f>IF(D211&lt;&gt;"",IF(G210="",Informe!$D$4,G210),"")</f>
        <v/>
      </c>
      <c r="H211" s="19" t="str">
        <f>IF(D211&lt;&gt;"",ROUND(G211*IF(Informe!$D$6&gt;=DATEVALUE("22/11/2019"),Informe!$D$9,C211/365)*F211,IF(FALSE,-3,2)),"")</f>
        <v/>
      </c>
      <c r="I211" s="19" t="str">
        <f t="shared" si="5"/>
        <v/>
      </c>
    </row>
    <row r="212" spans="1:9" x14ac:dyDescent="0.35">
      <c r="A212" s="15" t="str">
        <f>IFERROR(IF(IF(AND(ROW(A212)=ROW($A$4),Informe!$D$5&lt;DATEVALUE("28/07/2006")),Informe!$D$5+1,INDEX('Intereses moratorios'!$A$7:$A$246,MATCH(Informe!$D$5,'Intereses moratorios'!$A$7:$A$246,1)+ROW(A212)-ROW($A$4)))=0,"",IF(AND(ROW(A212)=ROW($A$4),Informe!$D$5&lt;DATEVALUE("28/07/2006")),Informe!$D$5+1,INDEX('Intereses moratorios'!$A$7:$A$246,MATCH(Informe!$D$5,'Intereses moratorios'!$A$7:$A$246,1)+ROW(A212)-ROW($A$4)))),"")</f>
        <v/>
      </c>
      <c r="B212" s="15" t="str">
        <f>IFERROR(INDEX('Intereses moratorios'!$B$7:$B$246,MATCH(A212,'Intereses moratorios'!$A$7:$A$246,0)),"")</f>
        <v/>
      </c>
      <c r="C212" s="16" t="str">
        <f>IF(A212="","",IFERROR(IF(Informe!$D$6&gt;=DATEVALUE("22/11/2019"),Informe!$D$8,INDEX('Intereses moratorios'!$D$7:$D$246,MATCH(A212,'Intereses moratorios'!$A$7:$A$246,0))),""))</f>
        <v/>
      </c>
      <c r="D212" s="15" t="str">
        <f>IF(AND(B212&gt;Informe!$D$5,A212&lt;=Informe!$D$6),IF(D211="",Informe!$D$5+1,A212),"")</f>
        <v/>
      </c>
      <c r="E212" s="15" t="str">
        <f>IF(D212&lt;&gt;"",IF(#REF!="",MIN(Informe!$D$6,B212),B212),"")</f>
        <v/>
      </c>
      <c r="F212" s="17" t="str">
        <f>IF(D212&lt;&gt;"",IF(Informe!$F$11="",E212-D212+1,IF(AND(D212&gt;DATE(YEAR(Informe!$F$11)+2,MONTH(Informe!$F$11),DAY(Informe!$F$11)),OR(E212&lt;Informe!$F$12,Informe!$F$12=""))=FALSE,IF(AND(D212&lt;=DATE(YEAR(Informe!$F$11)+2,MONTH(Informe!$F$11),DAY(Informe!$F$11)),E212&gt;=DATE(YEAR(Informe!$F$11)+2,MONTH(Informe!$F$11),DAY(Informe!$F$11)))=TRUE,MIN(E212,DATE(YEAR(Informe!$F$11)+2,MONTH(Informe!$F$11),DAY(Informe!$F$11))),E212)-IF(AND(D212&lt;=Informe!$F$12,E212&gt;=Informe!$F$12)=TRUE,MAX(D212,Informe!$F$12),D212)+1,0)),"")</f>
        <v/>
      </c>
      <c r="G212" s="18" t="str">
        <f>IF(D212&lt;&gt;"",IF(G211="",Informe!$D$4,G211),"")</f>
        <v/>
      </c>
      <c r="H212" s="19" t="str">
        <f>IF(D212&lt;&gt;"",ROUND(G212*IF(Informe!$D$6&gt;=DATEVALUE("22/11/2019"),Informe!$D$9,C212/365)*F212,IF(FALSE,-3,2)),"")</f>
        <v/>
      </c>
      <c r="I212" s="19" t="str">
        <f t="shared" si="5"/>
        <v/>
      </c>
    </row>
    <row r="213" spans="1:9" x14ac:dyDescent="0.35">
      <c r="A213" s="15" t="str">
        <f>IFERROR(IF(IF(AND(ROW(A213)=ROW($A$4),Informe!$D$5&lt;DATEVALUE("28/07/2006")),Informe!$D$5+1,INDEX('Intereses moratorios'!$A$7:$A$246,MATCH(Informe!$D$5,'Intereses moratorios'!$A$7:$A$246,1)+ROW(A213)-ROW($A$4)))=0,"",IF(AND(ROW(A213)=ROW($A$4),Informe!$D$5&lt;DATEVALUE("28/07/2006")),Informe!$D$5+1,INDEX('Intereses moratorios'!$A$7:$A$246,MATCH(Informe!$D$5,'Intereses moratorios'!$A$7:$A$246,1)+ROW(A213)-ROW($A$4)))),"")</f>
        <v/>
      </c>
      <c r="B213" s="15" t="str">
        <f>IFERROR(INDEX('Intereses moratorios'!$B$7:$B$246,MATCH(A213,'Intereses moratorios'!$A$7:$A$246,0)),"")</f>
        <v/>
      </c>
      <c r="C213" s="16" t="str">
        <f>IF(A213="","",IFERROR(IF(Informe!$D$6&gt;=DATEVALUE("22/11/2019"),Informe!$D$8,INDEX('Intereses moratorios'!$D$7:$D$246,MATCH(A213,'Intereses moratorios'!$A$7:$A$246,0))),""))</f>
        <v/>
      </c>
      <c r="D213" s="15" t="str">
        <f>IF(AND(B213&gt;Informe!$D$5,A213&lt;=Informe!$D$6),IF(D212="",Informe!$D$5+1,A213),"")</f>
        <v/>
      </c>
      <c r="E213" s="15" t="str">
        <f>IF(D213&lt;&gt;"",IF(#REF!="",MIN(Informe!$D$6,B213),B213),"")</f>
        <v/>
      </c>
      <c r="F213" s="17" t="str">
        <f>IF(D213&lt;&gt;"",IF(Informe!$F$11="",E213-D213+1,IF(AND(D213&gt;DATE(YEAR(Informe!$F$11)+2,MONTH(Informe!$F$11),DAY(Informe!$F$11)),OR(E213&lt;Informe!$F$12,Informe!$F$12=""))=FALSE,IF(AND(D213&lt;=DATE(YEAR(Informe!$F$11)+2,MONTH(Informe!$F$11),DAY(Informe!$F$11)),E213&gt;=DATE(YEAR(Informe!$F$11)+2,MONTH(Informe!$F$11),DAY(Informe!$F$11)))=TRUE,MIN(E213,DATE(YEAR(Informe!$F$11)+2,MONTH(Informe!$F$11),DAY(Informe!$F$11))),E213)-IF(AND(D213&lt;=Informe!$F$12,E213&gt;=Informe!$F$12)=TRUE,MAX(D213,Informe!$F$12),D213)+1,0)),"")</f>
        <v/>
      </c>
      <c r="G213" s="18" t="str">
        <f>IF(D213&lt;&gt;"",IF(G212="",Informe!$D$4,G212),"")</f>
        <v/>
      </c>
      <c r="H213" s="19" t="str">
        <f>IF(D213&lt;&gt;"",ROUND(G213*IF(Informe!$D$6&gt;=DATEVALUE("22/11/2019"),Informe!$D$9,C213/365)*F213,IF(FALSE,-3,2)),"")</f>
        <v/>
      </c>
      <c r="I213" s="19" t="str">
        <f t="shared" si="5"/>
        <v/>
      </c>
    </row>
    <row r="214" spans="1:9" x14ac:dyDescent="0.35">
      <c r="A214" s="15" t="str">
        <f>IFERROR(IF(IF(AND(ROW(A214)=ROW($A$4),Informe!$D$5&lt;DATEVALUE("28/07/2006")),Informe!$D$5+1,INDEX('Intereses moratorios'!$A$7:$A$246,MATCH(Informe!$D$5,'Intereses moratorios'!$A$7:$A$246,1)+ROW(A214)-ROW($A$4)))=0,"",IF(AND(ROW(A214)=ROW($A$4),Informe!$D$5&lt;DATEVALUE("28/07/2006")),Informe!$D$5+1,INDEX('Intereses moratorios'!$A$7:$A$246,MATCH(Informe!$D$5,'Intereses moratorios'!$A$7:$A$246,1)+ROW(A214)-ROW($A$4)))),"")</f>
        <v/>
      </c>
      <c r="B214" s="15" t="str">
        <f>IFERROR(INDEX('Intereses moratorios'!$B$7:$B$246,MATCH(A214,'Intereses moratorios'!$A$7:$A$246,0)),"")</f>
        <v/>
      </c>
      <c r="C214" s="16" t="str">
        <f>IF(A214="","",IFERROR(IF(Informe!$D$6&gt;=DATEVALUE("22/11/2019"),Informe!$D$8,INDEX('Intereses moratorios'!$D$7:$D$246,MATCH(A214,'Intereses moratorios'!$A$7:$A$246,0))),""))</f>
        <v/>
      </c>
      <c r="D214" s="15" t="str">
        <f>IF(AND(B214&gt;Informe!$D$5,A214&lt;=Informe!$D$6),IF(D213="",Informe!$D$5+1,A214),"")</f>
        <v/>
      </c>
      <c r="E214" s="15" t="str">
        <f>IF(D214&lt;&gt;"",IF(#REF!="",MIN(Informe!$D$6,B214),B214),"")</f>
        <v/>
      </c>
      <c r="F214" s="17" t="str">
        <f>IF(D214&lt;&gt;"",IF(Informe!$F$11="",E214-D214+1,IF(AND(D214&gt;DATE(YEAR(Informe!$F$11)+2,MONTH(Informe!$F$11),DAY(Informe!$F$11)),OR(E214&lt;Informe!$F$12,Informe!$F$12=""))=FALSE,IF(AND(D214&lt;=DATE(YEAR(Informe!$F$11)+2,MONTH(Informe!$F$11),DAY(Informe!$F$11)),E214&gt;=DATE(YEAR(Informe!$F$11)+2,MONTH(Informe!$F$11),DAY(Informe!$F$11)))=TRUE,MIN(E214,DATE(YEAR(Informe!$F$11)+2,MONTH(Informe!$F$11),DAY(Informe!$F$11))),E214)-IF(AND(D214&lt;=Informe!$F$12,E214&gt;=Informe!$F$12)=TRUE,MAX(D214,Informe!$F$12),D214)+1,0)),"")</f>
        <v/>
      </c>
      <c r="G214" s="18" t="str">
        <f>IF(D214&lt;&gt;"",IF(G213="",Informe!$D$4,G213),"")</f>
        <v/>
      </c>
      <c r="H214" s="19" t="str">
        <f>IF(D214&lt;&gt;"",ROUND(G214*IF(Informe!$D$6&gt;=DATEVALUE("22/11/2019"),Informe!$D$9,C214/365)*F214,IF(FALSE,-3,2)),"")</f>
        <v/>
      </c>
      <c r="I214" s="19" t="str">
        <f t="shared" si="5"/>
        <v/>
      </c>
    </row>
    <row r="215" spans="1:9" x14ac:dyDescent="0.35">
      <c r="A215" s="15" t="str">
        <f>IFERROR(IF(IF(AND(ROW(A215)=ROW($A$4),Informe!$D$5&lt;DATEVALUE("28/07/2006")),Informe!$D$5+1,INDEX('Intereses moratorios'!$A$7:$A$246,MATCH(Informe!$D$5,'Intereses moratorios'!$A$7:$A$246,1)+ROW(A215)-ROW($A$4)))=0,"",IF(AND(ROW(A215)=ROW($A$4),Informe!$D$5&lt;DATEVALUE("28/07/2006")),Informe!$D$5+1,INDEX('Intereses moratorios'!$A$7:$A$246,MATCH(Informe!$D$5,'Intereses moratorios'!$A$7:$A$246,1)+ROW(A215)-ROW($A$4)))),"")</f>
        <v/>
      </c>
      <c r="B215" s="15" t="str">
        <f>IFERROR(INDEX('Intereses moratorios'!$B$7:$B$246,MATCH(A215,'Intereses moratorios'!$A$7:$A$246,0)),"")</f>
        <v/>
      </c>
      <c r="C215" s="16" t="str">
        <f>IF(A215="","",IFERROR(IF(Informe!$D$6&gt;=DATEVALUE("22/11/2019"),Informe!$D$8,INDEX('Intereses moratorios'!$D$7:$D$246,MATCH(A215,'Intereses moratorios'!$A$7:$A$246,0))),""))</f>
        <v/>
      </c>
      <c r="D215" s="15" t="str">
        <f>IF(AND(B215&gt;Informe!$D$5,A215&lt;=Informe!$D$6),IF(D214="",Informe!$D$5+1,A215),"")</f>
        <v/>
      </c>
      <c r="E215" s="15" t="str">
        <f>IF(D215&lt;&gt;"",IF(#REF!="",MIN(Informe!$D$6,B215),B215),"")</f>
        <v/>
      </c>
      <c r="F215" s="17" t="str">
        <f>IF(D215&lt;&gt;"",IF(Informe!$F$11="",E215-D215+1,IF(AND(D215&gt;DATE(YEAR(Informe!$F$11)+2,MONTH(Informe!$F$11),DAY(Informe!$F$11)),OR(E215&lt;Informe!$F$12,Informe!$F$12=""))=FALSE,IF(AND(D215&lt;=DATE(YEAR(Informe!$F$11)+2,MONTH(Informe!$F$11),DAY(Informe!$F$11)),E215&gt;=DATE(YEAR(Informe!$F$11)+2,MONTH(Informe!$F$11),DAY(Informe!$F$11)))=TRUE,MIN(E215,DATE(YEAR(Informe!$F$11)+2,MONTH(Informe!$F$11),DAY(Informe!$F$11))),E215)-IF(AND(D215&lt;=Informe!$F$12,E215&gt;=Informe!$F$12)=TRUE,MAX(D215,Informe!$F$12),D215)+1,0)),"")</f>
        <v/>
      </c>
      <c r="G215" s="18" t="str">
        <f>IF(D215&lt;&gt;"",IF(G214="",Informe!$D$4,G214),"")</f>
        <v/>
      </c>
      <c r="H215" s="19" t="str">
        <f>IF(D215&lt;&gt;"",ROUND(G215*IF(Informe!$D$6&gt;=DATEVALUE("22/11/2019"),Informe!$D$9,C215/365)*F215,IF(FALSE,-3,2)),"")</f>
        <v/>
      </c>
      <c r="I215" s="19" t="str">
        <f t="shared" si="5"/>
        <v/>
      </c>
    </row>
    <row r="216" spans="1:9" x14ac:dyDescent="0.35">
      <c r="A216" s="15" t="str">
        <f>IFERROR(IF(IF(AND(ROW(A216)=ROW($A$4),Informe!$D$5&lt;DATEVALUE("28/07/2006")),Informe!$D$5+1,INDEX('Intereses moratorios'!$A$7:$A$246,MATCH(Informe!$D$5,'Intereses moratorios'!$A$7:$A$246,1)+ROW(A216)-ROW($A$4)))=0,"",IF(AND(ROW(A216)=ROW($A$4),Informe!$D$5&lt;DATEVALUE("28/07/2006")),Informe!$D$5+1,INDEX('Intereses moratorios'!$A$7:$A$246,MATCH(Informe!$D$5,'Intereses moratorios'!$A$7:$A$246,1)+ROW(A216)-ROW($A$4)))),"")</f>
        <v/>
      </c>
      <c r="B216" s="15" t="str">
        <f>IFERROR(INDEX('Intereses moratorios'!$B$7:$B$246,MATCH(A216,'Intereses moratorios'!$A$7:$A$246,0)),"")</f>
        <v/>
      </c>
      <c r="C216" s="16" t="str">
        <f>IF(A216="","",IFERROR(IF(Informe!$D$6&gt;=DATEVALUE("22/11/2019"),Informe!$D$8,INDEX('Intereses moratorios'!$D$7:$D$246,MATCH(A216,'Intereses moratorios'!$A$7:$A$246,0))),""))</f>
        <v/>
      </c>
      <c r="D216" s="15" t="str">
        <f>IF(AND(B216&gt;Informe!$D$5,A216&lt;=Informe!$D$6),IF(D215="",Informe!$D$5+1,A216),"")</f>
        <v/>
      </c>
      <c r="E216" s="15" t="str">
        <f>IF(D216&lt;&gt;"",IF(#REF!="",MIN(Informe!$D$6,B216),B216),"")</f>
        <v/>
      </c>
      <c r="F216" s="17" t="str">
        <f>IF(D216&lt;&gt;"",IF(Informe!$F$11="",E216-D216+1,IF(AND(D216&gt;DATE(YEAR(Informe!$F$11)+2,MONTH(Informe!$F$11),DAY(Informe!$F$11)),OR(E216&lt;Informe!$F$12,Informe!$F$12=""))=FALSE,IF(AND(D216&lt;=DATE(YEAR(Informe!$F$11)+2,MONTH(Informe!$F$11),DAY(Informe!$F$11)),E216&gt;=DATE(YEAR(Informe!$F$11)+2,MONTH(Informe!$F$11),DAY(Informe!$F$11)))=TRUE,MIN(E216,DATE(YEAR(Informe!$F$11)+2,MONTH(Informe!$F$11),DAY(Informe!$F$11))),E216)-IF(AND(D216&lt;=Informe!$F$12,E216&gt;=Informe!$F$12)=TRUE,MAX(D216,Informe!$F$12),D216)+1,0)),"")</f>
        <v/>
      </c>
      <c r="G216" s="18" t="str">
        <f>IF(D216&lt;&gt;"",IF(G215="",Informe!$D$4,G215),"")</f>
        <v/>
      </c>
      <c r="H216" s="19" t="str">
        <f>IF(D216&lt;&gt;"",ROUND(G216*IF(Informe!$D$6&gt;=DATEVALUE("22/11/2019"),Informe!$D$9,C216/365)*F216,IF(FALSE,-3,2)),"")</f>
        <v/>
      </c>
      <c r="I216" s="19" t="str">
        <f t="shared" si="5"/>
        <v/>
      </c>
    </row>
    <row r="217" spans="1:9" x14ac:dyDescent="0.35">
      <c r="A217" s="15" t="str">
        <f>IFERROR(IF(IF(AND(ROW(A217)=ROW($A$4),Informe!$D$5&lt;DATEVALUE("28/07/2006")),Informe!$D$5+1,INDEX('Intereses moratorios'!$A$7:$A$246,MATCH(Informe!$D$5,'Intereses moratorios'!$A$7:$A$246,1)+ROW(A217)-ROW($A$4)))=0,"",IF(AND(ROW(A217)=ROW($A$4),Informe!$D$5&lt;DATEVALUE("28/07/2006")),Informe!$D$5+1,INDEX('Intereses moratorios'!$A$7:$A$246,MATCH(Informe!$D$5,'Intereses moratorios'!$A$7:$A$246,1)+ROW(A217)-ROW($A$4)))),"")</f>
        <v/>
      </c>
      <c r="B217" s="15" t="str">
        <f>IFERROR(INDEX('Intereses moratorios'!$B$7:$B$246,MATCH(A217,'Intereses moratorios'!$A$7:$A$246,0)),"")</f>
        <v/>
      </c>
      <c r="C217" s="16" t="str">
        <f>IF(A217="","",IFERROR(IF(Informe!$D$6&gt;=DATEVALUE("22/11/2019"),Informe!$D$8,INDEX('Intereses moratorios'!$D$7:$D$246,MATCH(A217,'Intereses moratorios'!$A$7:$A$246,0))),""))</f>
        <v/>
      </c>
      <c r="D217" s="15" t="str">
        <f>IF(AND(B217&gt;Informe!$D$5,A217&lt;=Informe!$D$6),IF(D216="",Informe!$D$5+1,A217),"")</f>
        <v/>
      </c>
      <c r="E217" s="15" t="str">
        <f>IF(D217&lt;&gt;"",IF(#REF!="",MIN(Informe!$D$6,B217),B217),"")</f>
        <v/>
      </c>
      <c r="F217" s="17" t="str">
        <f>IF(D217&lt;&gt;"",IF(Informe!$F$11="",E217-D217+1,IF(AND(D217&gt;DATE(YEAR(Informe!$F$11)+2,MONTH(Informe!$F$11),DAY(Informe!$F$11)),OR(E217&lt;Informe!$F$12,Informe!$F$12=""))=FALSE,IF(AND(D217&lt;=DATE(YEAR(Informe!$F$11)+2,MONTH(Informe!$F$11),DAY(Informe!$F$11)),E217&gt;=DATE(YEAR(Informe!$F$11)+2,MONTH(Informe!$F$11),DAY(Informe!$F$11)))=TRUE,MIN(E217,DATE(YEAR(Informe!$F$11)+2,MONTH(Informe!$F$11),DAY(Informe!$F$11))),E217)-IF(AND(D217&lt;=Informe!$F$12,E217&gt;=Informe!$F$12)=TRUE,MAX(D217,Informe!$F$12),D217)+1,0)),"")</f>
        <v/>
      </c>
      <c r="G217" s="18" t="str">
        <f>IF(D217&lt;&gt;"",IF(G216="",Informe!$D$4,G216),"")</f>
        <v/>
      </c>
      <c r="H217" s="19" t="str">
        <f>IF(D217&lt;&gt;"",ROUND(G217*IF(Informe!$D$6&gt;=DATEVALUE("22/11/2019"),Informe!$D$9,C217/365)*F217,IF(FALSE,-3,2)),"")</f>
        <v/>
      </c>
      <c r="I217" s="19" t="str">
        <f t="shared" si="5"/>
        <v/>
      </c>
    </row>
    <row r="218" spans="1:9" x14ac:dyDescent="0.35">
      <c r="A218" s="15" t="str">
        <f>IFERROR(IF(IF(AND(ROW(A218)=ROW($A$4),Informe!$D$5&lt;DATEVALUE("28/07/2006")),Informe!$D$5+1,INDEX('Intereses moratorios'!$A$7:$A$246,MATCH(Informe!$D$5,'Intereses moratorios'!$A$7:$A$246,1)+ROW(A218)-ROW($A$4)))=0,"",IF(AND(ROW(A218)=ROW($A$4),Informe!$D$5&lt;DATEVALUE("28/07/2006")),Informe!$D$5+1,INDEX('Intereses moratorios'!$A$7:$A$246,MATCH(Informe!$D$5,'Intereses moratorios'!$A$7:$A$246,1)+ROW(A218)-ROW($A$4)))),"")</f>
        <v/>
      </c>
      <c r="B218" s="15" t="str">
        <f>IFERROR(INDEX('Intereses moratorios'!$B$7:$B$246,MATCH(A218,'Intereses moratorios'!$A$7:$A$246,0)),"")</f>
        <v/>
      </c>
      <c r="C218" s="16" t="str">
        <f>IF(A218="","",IFERROR(IF(Informe!$D$6&gt;=DATEVALUE("22/11/2019"),Informe!$D$8,INDEX('Intereses moratorios'!$D$7:$D$246,MATCH(A218,'Intereses moratorios'!$A$7:$A$246,0))),""))</f>
        <v/>
      </c>
      <c r="D218" s="15" t="str">
        <f>IF(AND(B218&gt;Informe!$D$5,A218&lt;=Informe!$D$6),IF(D217="",Informe!$D$5+1,A218),"")</f>
        <v/>
      </c>
      <c r="E218" s="15" t="str">
        <f>IF(D218&lt;&gt;"",IF(#REF!="",MIN(Informe!$D$6,B218),B218),"")</f>
        <v/>
      </c>
      <c r="F218" s="17" t="str">
        <f>IF(D218&lt;&gt;"",IF(Informe!$F$11="",E218-D218+1,IF(AND(D218&gt;DATE(YEAR(Informe!$F$11)+2,MONTH(Informe!$F$11),DAY(Informe!$F$11)),OR(E218&lt;Informe!$F$12,Informe!$F$12=""))=FALSE,IF(AND(D218&lt;=DATE(YEAR(Informe!$F$11)+2,MONTH(Informe!$F$11),DAY(Informe!$F$11)),E218&gt;=DATE(YEAR(Informe!$F$11)+2,MONTH(Informe!$F$11),DAY(Informe!$F$11)))=TRUE,MIN(E218,DATE(YEAR(Informe!$F$11)+2,MONTH(Informe!$F$11),DAY(Informe!$F$11))),E218)-IF(AND(D218&lt;=Informe!$F$12,E218&gt;=Informe!$F$12)=TRUE,MAX(D218,Informe!$F$12),D218)+1,0)),"")</f>
        <v/>
      </c>
      <c r="G218" s="18" t="str">
        <f>IF(D218&lt;&gt;"",IF(G217="",Informe!$D$4,G217),"")</f>
        <v/>
      </c>
      <c r="H218" s="19" t="str">
        <f>IF(D218&lt;&gt;"",ROUND(G218*IF(Informe!$D$6&gt;=DATEVALUE("22/11/2019"),Informe!$D$9,C218/365)*F218,IF(FALSE,-3,2)),"")</f>
        <v/>
      </c>
      <c r="I218" s="19" t="str">
        <f t="shared" si="5"/>
        <v/>
      </c>
    </row>
    <row r="219" spans="1:9" x14ac:dyDescent="0.35">
      <c r="A219" s="15" t="str">
        <f>IFERROR(IF(IF(AND(ROW(A219)=ROW($A$4),Informe!$D$5&lt;DATEVALUE("28/07/2006")),Informe!$D$5+1,INDEX('Intereses moratorios'!$A$7:$A$246,MATCH(Informe!$D$5,'Intereses moratorios'!$A$7:$A$246,1)+ROW(A219)-ROW($A$4)))=0,"",IF(AND(ROW(A219)=ROW($A$4),Informe!$D$5&lt;DATEVALUE("28/07/2006")),Informe!$D$5+1,INDEX('Intereses moratorios'!$A$7:$A$246,MATCH(Informe!$D$5,'Intereses moratorios'!$A$7:$A$246,1)+ROW(A219)-ROW($A$4)))),"")</f>
        <v/>
      </c>
      <c r="B219" s="15" t="str">
        <f>IFERROR(INDEX('Intereses moratorios'!$B$7:$B$246,MATCH(A219,'Intereses moratorios'!$A$7:$A$246,0)),"")</f>
        <v/>
      </c>
      <c r="C219" s="16" t="str">
        <f>IF(A219="","",IFERROR(IF(Informe!$D$6&gt;=DATEVALUE("22/11/2019"),Informe!$D$8,INDEX('Intereses moratorios'!$D$7:$D$246,MATCH(A219,'Intereses moratorios'!$A$7:$A$246,0))),""))</f>
        <v/>
      </c>
      <c r="D219" s="15" t="str">
        <f>IF(AND(B219&gt;Informe!$D$5,A219&lt;=Informe!$D$6),IF(D218="",Informe!$D$5+1,A219),"")</f>
        <v/>
      </c>
      <c r="E219" s="15" t="str">
        <f>IF(D219&lt;&gt;"",IF(#REF!="",MIN(Informe!$D$6,B219),B219),"")</f>
        <v/>
      </c>
      <c r="F219" s="17" t="str">
        <f>IF(D219&lt;&gt;"",IF(Informe!$F$11="",E219-D219+1,IF(AND(D219&gt;DATE(YEAR(Informe!$F$11)+2,MONTH(Informe!$F$11),DAY(Informe!$F$11)),OR(E219&lt;Informe!$F$12,Informe!$F$12=""))=FALSE,IF(AND(D219&lt;=DATE(YEAR(Informe!$F$11)+2,MONTH(Informe!$F$11),DAY(Informe!$F$11)),E219&gt;=DATE(YEAR(Informe!$F$11)+2,MONTH(Informe!$F$11),DAY(Informe!$F$11)))=TRUE,MIN(E219,DATE(YEAR(Informe!$F$11)+2,MONTH(Informe!$F$11),DAY(Informe!$F$11))),E219)-IF(AND(D219&lt;=Informe!$F$12,E219&gt;=Informe!$F$12)=TRUE,MAX(D219,Informe!$F$12),D219)+1,0)),"")</f>
        <v/>
      </c>
      <c r="G219" s="18" t="str">
        <f>IF(D219&lt;&gt;"",IF(G218="",Informe!$D$4,G218),"")</f>
        <v/>
      </c>
      <c r="H219" s="19" t="str">
        <f>IF(D219&lt;&gt;"",ROUND(G219*IF(Informe!$D$6&gt;=DATEVALUE("22/11/2019"),Informe!$D$9,C219/365)*F219,IF(FALSE,-3,2)),"")</f>
        <v/>
      </c>
      <c r="I219" s="19" t="str">
        <f t="shared" si="5"/>
        <v/>
      </c>
    </row>
    <row r="220" spans="1:9" x14ac:dyDescent="0.35">
      <c r="A220" s="15" t="str">
        <f>IFERROR(IF(IF(AND(ROW(A220)=ROW($A$4),Informe!$D$5&lt;DATEVALUE("28/07/2006")),Informe!$D$5+1,INDEX('Intereses moratorios'!$A$7:$A$246,MATCH(Informe!$D$5,'Intereses moratorios'!$A$7:$A$246,1)+ROW(A220)-ROW($A$4)))=0,"",IF(AND(ROW(A220)=ROW($A$4),Informe!$D$5&lt;DATEVALUE("28/07/2006")),Informe!$D$5+1,INDEX('Intereses moratorios'!$A$7:$A$246,MATCH(Informe!$D$5,'Intereses moratorios'!$A$7:$A$246,1)+ROW(A220)-ROW($A$4)))),"")</f>
        <v/>
      </c>
      <c r="B220" s="15" t="str">
        <f>IFERROR(INDEX('Intereses moratorios'!$B$7:$B$246,MATCH(A220,'Intereses moratorios'!$A$7:$A$246,0)),"")</f>
        <v/>
      </c>
      <c r="C220" s="16" t="str">
        <f>IF(A220="","",IFERROR(IF(Informe!$D$6&gt;=DATEVALUE("22/11/2019"),Informe!$D$8,INDEX('Intereses moratorios'!$D$7:$D$246,MATCH(A220,'Intereses moratorios'!$A$7:$A$246,0))),""))</f>
        <v/>
      </c>
      <c r="D220" s="15" t="str">
        <f>IF(AND(B220&gt;Informe!$D$5,A220&lt;=Informe!$D$6),IF(D219="",Informe!$D$5+1,A220),"")</f>
        <v/>
      </c>
      <c r="E220" s="15" t="str">
        <f>IF(D220&lt;&gt;"",IF(#REF!="",MIN(Informe!$D$6,B220),B220),"")</f>
        <v/>
      </c>
      <c r="F220" s="17" t="str">
        <f>IF(D220&lt;&gt;"",IF(Informe!$F$11="",E220-D220+1,IF(AND(D220&gt;DATE(YEAR(Informe!$F$11)+2,MONTH(Informe!$F$11),DAY(Informe!$F$11)),OR(E220&lt;Informe!$F$12,Informe!$F$12=""))=FALSE,IF(AND(D220&lt;=DATE(YEAR(Informe!$F$11)+2,MONTH(Informe!$F$11),DAY(Informe!$F$11)),E220&gt;=DATE(YEAR(Informe!$F$11)+2,MONTH(Informe!$F$11),DAY(Informe!$F$11)))=TRUE,MIN(E220,DATE(YEAR(Informe!$F$11)+2,MONTH(Informe!$F$11),DAY(Informe!$F$11))),E220)-IF(AND(D220&lt;=Informe!$F$12,E220&gt;=Informe!$F$12)=TRUE,MAX(D220,Informe!$F$12),D220)+1,0)),"")</f>
        <v/>
      </c>
      <c r="G220" s="18" t="str">
        <f>IF(D220&lt;&gt;"",IF(G219="",Informe!$D$4,G219),"")</f>
        <v/>
      </c>
      <c r="H220" s="19" t="str">
        <f>IF(D220&lt;&gt;"",ROUND(G220*IF(Informe!$D$6&gt;=DATEVALUE("22/11/2019"),Informe!$D$9,C220/365)*F220,IF(FALSE,-3,2)),"")</f>
        <v/>
      </c>
      <c r="I220" s="19" t="str">
        <f t="shared" si="5"/>
        <v/>
      </c>
    </row>
    <row r="221" spans="1:9" x14ac:dyDescent="0.35">
      <c r="A221" s="15" t="str">
        <f>IFERROR(IF(IF(AND(ROW(A221)=ROW($A$4),Informe!$D$5&lt;DATEVALUE("28/07/2006")),Informe!$D$5+1,INDEX('Intereses moratorios'!$A$7:$A$246,MATCH(Informe!$D$5,'Intereses moratorios'!$A$7:$A$246,1)+ROW(A221)-ROW($A$4)))=0,"",IF(AND(ROW(A221)=ROW($A$4),Informe!$D$5&lt;DATEVALUE("28/07/2006")),Informe!$D$5+1,INDEX('Intereses moratorios'!$A$7:$A$246,MATCH(Informe!$D$5,'Intereses moratorios'!$A$7:$A$246,1)+ROW(A221)-ROW($A$4)))),"")</f>
        <v/>
      </c>
      <c r="B221" s="15" t="str">
        <f>IFERROR(INDEX('Intereses moratorios'!$B$7:$B$246,MATCH(A221,'Intereses moratorios'!$A$7:$A$246,0)),"")</f>
        <v/>
      </c>
      <c r="C221" s="16" t="str">
        <f>IF(A221="","",IFERROR(IF(Informe!$D$6&gt;=DATEVALUE("22/11/2019"),Informe!$D$8,INDEX('Intereses moratorios'!$D$7:$D$246,MATCH(A221,'Intereses moratorios'!$A$7:$A$246,0))),""))</f>
        <v/>
      </c>
      <c r="D221" s="15" t="str">
        <f>IF(AND(B221&gt;Informe!$D$5,A221&lt;=Informe!$D$6),IF(D220="",Informe!$D$5+1,A221),"")</f>
        <v/>
      </c>
      <c r="E221" s="15" t="str">
        <f>IF(D221&lt;&gt;"",IF(#REF!="",MIN(Informe!$D$6,B221),B221),"")</f>
        <v/>
      </c>
      <c r="F221" s="17" t="str">
        <f>IF(D221&lt;&gt;"",IF(Informe!$F$11="",E221-D221+1,IF(AND(D221&gt;DATE(YEAR(Informe!$F$11)+2,MONTH(Informe!$F$11),DAY(Informe!$F$11)),OR(E221&lt;Informe!$F$12,Informe!$F$12=""))=FALSE,IF(AND(D221&lt;=DATE(YEAR(Informe!$F$11)+2,MONTH(Informe!$F$11),DAY(Informe!$F$11)),E221&gt;=DATE(YEAR(Informe!$F$11)+2,MONTH(Informe!$F$11),DAY(Informe!$F$11)))=TRUE,MIN(E221,DATE(YEAR(Informe!$F$11)+2,MONTH(Informe!$F$11),DAY(Informe!$F$11))),E221)-IF(AND(D221&lt;=Informe!$F$12,E221&gt;=Informe!$F$12)=TRUE,MAX(D221,Informe!$F$12),D221)+1,0)),"")</f>
        <v/>
      </c>
      <c r="G221" s="18" t="str">
        <f>IF(D221&lt;&gt;"",IF(G220="",Informe!$D$4,G220),"")</f>
        <v/>
      </c>
      <c r="H221" s="19" t="str">
        <f>IF(D221&lt;&gt;"",ROUND(G221*IF(Informe!$D$6&gt;=DATEVALUE("22/11/2019"),Informe!$D$9,C221/365)*F221,IF(FALSE,-3,2)),"")</f>
        <v/>
      </c>
      <c r="I221" s="19" t="str">
        <f t="shared" si="5"/>
        <v/>
      </c>
    </row>
    <row r="222" spans="1:9" x14ac:dyDescent="0.35">
      <c r="A222" s="15" t="str">
        <f>IFERROR(IF(IF(AND(ROW(A222)=ROW($A$4),Informe!$D$5&lt;DATEVALUE("28/07/2006")),Informe!$D$5+1,INDEX('Intereses moratorios'!$A$7:$A$246,MATCH(Informe!$D$5,'Intereses moratorios'!$A$7:$A$246,1)+ROW(A222)-ROW($A$4)))=0,"",IF(AND(ROW(A222)=ROW($A$4),Informe!$D$5&lt;DATEVALUE("28/07/2006")),Informe!$D$5+1,INDEX('Intereses moratorios'!$A$7:$A$246,MATCH(Informe!$D$5,'Intereses moratorios'!$A$7:$A$246,1)+ROW(A222)-ROW($A$4)))),"")</f>
        <v/>
      </c>
      <c r="B222" s="15" t="str">
        <f>IFERROR(INDEX('Intereses moratorios'!$B$7:$B$246,MATCH(A222,'Intereses moratorios'!$A$7:$A$246,0)),"")</f>
        <v/>
      </c>
      <c r="C222" s="16" t="str">
        <f>IF(A222="","",IFERROR(IF(Informe!$D$6&gt;=DATEVALUE("22/11/2019"),Informe!$D$8,INDEX('Intereses moratorios'!$D$7:$D$246,MATCH(A222,'Intereses moratorios'!$A$7:$A$246,0))),""))</f>
        <v/>
      </c>
      <c r="D222" s="15" t="str">
        <f>IF(AND(B222&gt;Informe!$D$5,A222&lt;=Informe!$D$6),IF(D221="",Informe!$D$5+1,A222),"")</f>
        <v/>
      </c>
      <c r="E222" s="15" t="str">
        <f>IF(D222&lt;&gt;"",IF(#REF!="",MIN(Informe!$D$6,B222),B222),"")</f>
        <v/>
      </c>
      <c r="F222" s="17" t="str">
        <f>IF(D222&lt;&gt;"",IF(Informe!$F$11="",E222-D222+1,IF(AND(D222&gt;DATE(YEAR(Informe!$F$11)+2,MONTH(Informe!$F$11),DAY(Informe!$F$11)),OR(E222&lt;Informe!$F$12,Informe!$F$12=""))=FALSE,IF(AND(D222&lt;=DATE(YEAR(Informe!$F$11)+2,MONTH(Informe!$F$11),DAY(Informe!$F$11)),E222&gt;=DATE(YEAR(Informe!$F$11)+2,MONTH(Informe!$F$11),DAY(Informe!$F$11)))=TRUE,MIN(E222,DATE(YEAR(Informe!$F$11)+2,MONTH(Informe!$F$11),DAY(Informe!$F$11))),E222)-IF(AND(D222&lt;=Informe!$F$12,E222&gt;=Informe!$F$12)=TRUE,MAX(D222,Informe!$F$12),D222)+1,0)),"")</f>
        <v/>
      </c>
      <c r="G222" s="18" t="str">
        <f>IF(D222&lt;&gt;"",IF(G221="",Informe!$D$4,G221),"")</f>
        <v/>
      </c>
      <c r="H222" s="19" t="str">
        <f>IF(D222&lt;&gt;"",ROUND(G222*IF(Informe!$D$6&gt;=DATEVALUE("22/11/2019"),Informe!$D$9,C222/365)*F222,IF(FALSE,-3,2)),"")</f>
        <v/>
      </c>
      <c r="I222" s="19" t="str">
        <f t="shared" si="5"/>
        <v/>
      </c>
    </row>
    <row r="223" spans="1:9" x14ac:dyDescent="0.35">
      <c r="A223" s="15" t="str">
        <f>IFERROR(IF(IF(AND(ROW(A223)=ROW($A$4),Informe!$D$5&lt;DATEVALUE("28/07/2006")),Informe!$D$5+1,INDEX('Intereses moratorios'!$A$7:$A$246,MATCH(Informe!$D$5,'Intereses moratorios'!$A$7:$A$246,1)+ROW(A223)-ROW($A$4)))=0,"",IF(AND(ROW(A223)=ROW($A$4),Informe!$D$5&lt;DATEVALUE("28/07/2006")),Informe!$D$5+1,INDEX('Intereses moratorios'!$A$7:$A$246,MATCH(Informe!$D$5,'Intereses moratorios'!$A$7:$A$246,1)+ROW(A223)-ROW($A$4)))),"")</f>
        <v/>
      </c>
      <c r="B223" s="15" t="str">
        <f>IFERROR(INDEX('Intereses moratorios'!$B$7:$B$246,MATCH(A223,'Intereses moratorios'!$A$7:$A$246,0)),"")</f>
        <v/>
      </c>
      <c r="C223" s="16" t="str">
        <f>IF(A223="","",IFERROR(IF(Informe!$D$6&gt;=DATEVALUE("22/11/2019"),Informe!$D$8,INDEX('Intereses moratorios'!$D$7:$D$246,MATCH(A223,'Intereses moratorios'!$A$7:$A$246,0))),""))</f>
        <v/>
      </c>
      <c r="D223" s="15" t="str">
        <f>IF(AND(B223&gt;Informe!$D$5,A223&lt;=Informe!$D$6),IF(D222="",Informe!$D$5+1,A223),"")</f>
        <v/>
      </c>
      <c r="E223" s="15" t="str">
        <f>IF(D223&lt;&gt;"",IF(#REF!="",MIN(Informe!$D$6,B223),B223),"")</f>
        <v/>
      </c>
      <c r="F223" s="17" t="str">
        <f>IF(D223&lt;&gt;"",IF(Informe!$F$11="",E223-D223+1,IF(AND(D223&gt;DATE(YEAR(Informe!$F$11)+2,MONTH(Informe!$F$11),DAY(Informe!$F$11)),OR(E223&lt;Informe!$F$12,Informe!$F$12=""))=FALSE,IF(AND(D223&lt;=DATE(YEAR(Informe!$F$11)+2,MONTH(Informe!$F$11),DAY(Informe!$F$11)),E223&gt;=DATE(YEAR(Informe!$F$11)+2,MONTH(Informe!$F$11),DAY(Informe!$F$11)))=TRUE,MIN(E223,DATE(YEAR(Informe!$F$11)+2,MONTH(Informe!$F$11),DAY(Informe!$F$11))),E223)-IF(AND(D223&lt;=Informe!$F$12,E223&gt;=Informe!$F$12)=TRUE,MAX(D223,Informe!$F$12),D223)+1,0)),"")</f>
        <v/>
      </c>
      <c r="G223" s="18" t="str">
        <f>IF(D223&lt;&gt;"",IF(G222="",Informe!$D$4,G222),"")</f>
        <v/>
      </c>
      <c r="H223" s="19" t="str">
        <f>IF(D223&lt;&gt;"",ROUND(G223*IF(Informe!$D$6&gt;=DATEVALUE("22/11/2019"),Informe!$D$9,C223/365)*F223,IF(FALSE,-3,2)),"")</f>
        <v/>
      </c>
      <c r="I223" s="19" t="str">
        <f t="shared" si="5"/>
        <v/>
      </c>
    </row>
    <row r="224" spans="1:9" x14ac:dyDescent="0.35">
      <c r="A224" s="15" t="str">
        <f>IFERROR(IF(IF(AND(ROW(A224)=ROW($A$4),Informe!$D$5&lt;DATEVALUE("28/07/2006")),Informe!$D$5+1,INDEX('Intereses moratorios'!$A$7:$A$246,MATCH(Informe!$D$5,'Intereses moratorios'!$A$7:$A$246,1)+ROW(A224)-ROW($A$4)))=0,"",IF(AND(ROW(A224)=ROW($A$4),Informe!$D$5&lt;DATEVALUE("28/07/2006")),Informe!$D$5+1,INDEX('Intereses moratorios'!$A$7:$A$246,MATCH(Informe!$D$5,'Intereses moratorios'!$A$7:$A$246,1)+ROW(A224)-ROW($A$4)))),"")</f>
        <v/>
      </c>
      <c r="B224" s="15" t="str">
        <f>IFERROR(INDEX('Intereses moratorios'!$B$7:$B$246,MATCH(A224,'Intereses moratorios'!$A$7:$A$246,0)),"")</f>
        <v/>
      </c>
      <c r="C224" s="16" t="str">
        <f>IF(A224="","",IFERROR(IF(Informe!$D$6&gt;=DATEVALUE("22/11/2019"),Informe!$D$8,INDEX('Intereses moratorios'!$D$7:$D$246,MATCH(A224,'Intereses moratorios'!$A$7:$A$246,0))),""))</f>
        <v/>
      </c>
      <c r="D224" s="15" t="str">
        <f>IF(AND(B224&gt;Informe!$D$5,A224&lt;=Informe!$D$6),IF(D223="",Informe!$D$5+1,A224),"")</f>
        <v/>
      </c>
      <c r="E224" s="15" t="str">
        <f>IF(D224&lt;&gt;"",IF(#REF!="",MIN(Informe!$D$6,B224),B224),"")</f>
        <v/>
      </c>
      <c r="F224" s="17" t="str">
        <f>IF(D224&lt;&gt;"",IF(Informe!$F$11="",E224-D224+1,IF(AND(D224&gt;DATE(YEAR(Informe!$F$11)+2,MONTH(Informe!$F$11),DAY(Informe!$F$11)),OR(E224&lt;Informe!$F$12,Informe!$F$12=""))=FALSE,IF(AND(D224&lt;=DATE(YEAR(Informe!$F$11)+2,MONTH(Informe!$F$11),DAY(Informe!$F$11)),E224&gt;=DATE(YEAR(Informe!$F$11)+2,MONTH(Informe!$F$11),DAY(Informe!$F$11)))=TRUE,MIN(E224,DATE(YEAR(Informe!$F$11)+2,MONTH(Informe!$F$11),DAY(Informe!$F$11))),E224)-IF(AND(D224&lt;=Informe!$F$12,E224&gt;=Informe!$F$12)=TRUE,MAX(D224,Informe!$F$12),D224)+1,0)),"")</f>
        <v/>
      </c>
      <c r="G224" s="18" t="str">
        <f>IF(D224&lt;&gt;"",IF(G223="",Informe!$D$4,G223),"")</f>
        <v/>
      </c>
      <c r="H224" s="19" t="str">
        <f>IF(D224&lt;&gt;"",ROUND(G224*IF(Informe!$D$6&gt;=DATEVALUE("22/11/2019"),Informe!$D$9,C224/365)*F224,IF(FALSE,-3,2)),"")</f>
        <v/>
      </c>
      <c r="I224" s="19" t="str">
        <f t="shared" si="5"/>
        <v/>
      </c>
    </row>
    <row r="225" spans="1:9" x14ac:dyDescent="0.35">
      <c r="A225" s="15" t="str">
        <f>IFERROR(IF(IF(AND(ROW(A225)=ROW($A$4),Informe!$D$5&lt;DATEVALUE("28/07/2006")),Informe!$D$5+1,INDEX('Intereses moratorios'!$A$7:$A$246,MATCH(Informe!$D$5,'Intereses moratorios'!$A$7:$A$246,1)+ROW(A225)-ROW($A$4)))=0,"",IF(AND(ROW(A225)=ROW($A$4),Informe!$D$5&lt;DATEVALUE("28/07/2006")),Informe!$D$5+1,INDEX('Intereses moratorios'!$A$7:$A$246,MATCH(Informe!$D$5,'Intereses moratorios'!$A$7:$A$246,1)+ROW(A225)-ROW($A$4)))),"")</f>
        <v/>
      </c>
      <c r="B225" s="15" t="str">
        <f>IFERROR(INDEX('Intereses moratorios'!$B$7:$B$246,MATCH(A225,'Intereses moratorios'!$A$7:$A$246,0)),"")</f>
        <v/>
      </c>
      <c r="C225" s="16" t="str">
        <f>IF(A225="","",IFERROR(IF(Informe!$D$6&gt;=DATEVALUE("22/11/2019"),Informe!$D$8,INDEX('Intereses moratorios'!$D$7:$D$246,MATCH(A225,'Intereses moratorios'!$A$7:$A$246,0))),""))</f>
        <v/>
      </c>
      <c r="D225" s="15" t="str">
        <f>IF(AND(B225&gt;Informe!$D$5,A225&lt;=Informe!$D$6),IF(D224="",Informe!$D$5+1,A225),"")</f>
        <v/>
      </c>
      <c r="E225" s="15" t="str">
        <f>IF(D225&lt;&gt;"",IF(#REF!="",MIN(Informe!$D$6,B225),B225),"")</f>
        <v/>
      </c>
      <c r="F225" s="17" t="str">
        <f>IF(D225&lt;&gt;"",IF(Informe!$F$11="",E225-D225+1,IF(AND(D225&gt;DATE(YEAR(Informe!$F$11)+2,MONTH(Informe!$F$11),DAY(Informe!$F$11)),OR(E225&lt;Informe!$F$12,Informe!$F$12=""))=FALSE,IF(AND(D225&lt;=DATE(YEAR(Informe!$F$11)+2,MONTH(Informe!$F$11),DAY(Informe!$F$11)),E225&gt;=DATE(YEAR(Informe!$F$11)+2,MONTH(Informe!$F$11),DAY(Informe!$F$11)))=TRUE,MIN(E225,DATE(YEAR(Informe!$F$11)+2,MONTH(Informe!$F$11),DAY(Informe!$F$11))),E225)-IF(AND(D225&lt;=Informe!$F$12,E225&gt;=Informe!$F$12)=TRUE,MAX(D225,Informe!$F$12),D225)+1,0)),"")</f>
        <v/>
      </c>
      <c r="G225" s="18" t="str">
        <f>IF(D225&lt;&gt;"",IF(G224="",Informe!$D$4,G224),"")</f>
        <v/>
      </c>
      <c r="H225" s="19" t="str">
        <f>IF(D225&lt;&gt;"",ROUND(G225*IF(Informe!$D$6&gt;=DATEVALUE("22/11/2019"),Informe!$D$9,C225/365)*F225,IF(FALSE,-3,2)),"")</f>
        <v/>
      </c>
      <c r="I225" s="19" t="str">
        <f t="shared" si="5"/>
        <v/>
      </c>
    </row>
    <row r="226" spans="1:9" x14ac:dyDescent="0.35">
      <c r="A226" s="15" t="str">
        <f>IFERROR(IF(IF(AND(ROW(A226)=ROW($A$4),Informe!$D$5&lt;DATEVALUE("28/07/2006")),Informe!$D$5+1,INDEX('Intereses moratorios'!$A$7:$A$246,MATCH(Informe!$D$5,'Intereses moratorios'!$A$7:$A$246,1)+ROW(A226)-ROW($A$4)))=0,"",IF(AND(ROW(A226)=ROW($A$4),Informe!$D$5&lt;DATEVALUE("28/07/2006")),Informe!$D$5+1,INDEX('Intereses moratorios'!$A$7:$A$246,MATCH(Informe!$D$5,'Intereses moratorios'!$A$7:$A$246,1)+ROW(A226)-ROW($A$4)))),"")</f>
        <v/>
      </c>
      <c r="B226" s="15" t="str">
        <f>IFERROR(INDEX('Intereses moratorios'!$B$7:$B$246,MATCH(A226,'Intereses moratorios'!$A$7:$A$246,0)),"")</f>
        <v/>
      </c>
      <c r="C226" s="16" t="str">
        <f>IF(A226="","",IFERROR(IF(Informe!$D$6&gt;=DATEVALUE("22/11/2019"),Informe!$D$8,INDEX('Intereses moratorios'!$D$7:$D$246,MATCH(A226,'Intereses moratorios'!$A$7:$A$246,0))),""))</f>
        <v/>
      </c>
      <c r="D226" s="15" t="str">
        <f>IF(AND(B226&gt;Informe!$D$5,A226&lt;=Informe!$D$6),IF(D225="",Informe!$D$5+1,A226),"")</f>
        <v/>
      </c>
      <c r="E226" s="15" t="str">
        <f>IF(D226&lt;&gt;"",IF(#REF!="",MIN(Informe!$D$6,B226),B226),"")</f>
        <v/>
      </c>
      <c r="F226" s="17" t="str">
        <f>IF(D226&lt;&gt;"",IF(Informe!$F$11="",E226-D226+1,IF(AND(D226&gt;DATE(YEAR(Informe!$F$11)+2,MONTH(Informe!$F$11),DAY(Informe!$F$11)),OR(E226&lt;Informe!$F$12,Informe!$F$12=""))=FALSE,IF(AND(D226&lt;=DATE(YEAR(Informe!$F$11)+2,MONTH(Informe!$F$11),DAY(Informe!$F$11)),E226&gt;=DATE(YEAR(Informe!$F$11)+2,MONTH(Informe!$F$11),DAY(Informe!$F$11)))=TRUE,MIN(E226,DATE(YEAR(Informe!$F$11)+2,MONTH(Informe!$F$11),DAY(Informe!$F$11))),E226)-IF(AND(D226&lt;=Informe!$F$12,E226&gt;=Informe!$F$12)=TRUE,MAX(D226,Informe!$F$12),D226)+1,0)),"")</f>
        <v/>
      </c>
      <c r="G226" s="18" t="str">
        <f>IF(D226&lt;&gt;"",IF(G225="",Informe!$D$4,G225),"")</f>
        <v/>
      </c>
      <c r="H226" s="19" t="str">
        <f>IF(D226&lt;&gt;"",ROUND(G226*IF(Informe!$D$6&gt;=DATEVALUE("22/11/2019"),Informe!$D$9,C226/365)*F226,IF(FALSE,-3,2)),"")</f>
        <v/>
      </c>
      <c r="I226" s="19" t="str">
        <f t="shared" si="5"/>
        <v/>
      </c>
    </row>
    <row r="227" spans="1:9" x14ac:dyDescent="0.35">
      <c r="A227" s="15" t="str">
        <f>IFERROR(IF(IF(AND(ROW(A227)=ROW($A$4),Informe!$D$5&lt;DATEVALUE("28/07/2006")),Informe!$D$5+1,INDEX('Intereses moratorios'!$A$7:$A$246,MATCH(Informe!$D$5,'Intereses moratorios'!$A$7:$A$246,1)+ROW(A227)-ROW($A$4)))=0,"",IF(AND(ROW(A227)=ROW($A$4),Informe!$D$5&lt;DATEVALUE("28/07/2006")),Informe!$D$5+1,INDEX('Intereses moratorios'!$A$7:$A$246,MATCH(Informe!$D$5,'Intereses moratorios'!$A$7:$A$246,1)+ROW(A227)-ROW($A$4)))),"")</f>
        <v/>
      </c>
      <c r="B227" s="15" t="str">
        <f>IFERROR(INDEX('Intereses moratorios'!$B$7:$B$246,MATCH(A227,'Intereses moratorios'!$A$7:$A$246,0)),"")</f>
        <v/>
      </c>
      <c r="C227" s="16" t="str">
        <f>IF(A227="","",IFERROR(IF(Informe!$D$6&gt;=DATEVALUE("22/11/2019"),Informe!$D$8,INDEX('Intereses moratorios'!$D$7:$D$246,MATCH(A227,'Intereses moratorios'!$A$7:$A$246,0))),""))</f>
        <v/>
      </c>
      <c r="D227" s="15" t="str">
        <f>IF(AND(B227&gt;Informe!$D$5,A227&lt;=Informe!$D$6),IF(D226="",Informe!$D$5+1,A227),"")</f>
        <v/>
      </c>
      <c r="E227" s="15" t="str">
        <f>IF(D227&lt;&gt;"",IF(#REF!="",MIN(Informe!$D$6,B227),B227),"")</f>
        <v/>
      </c>
      <c r="F227" s="17" t="str">
        <f>IF(D227&lt;&gt;"",IF(Informe!$F$11="",E227-D227+1,IF(AND(D227&gt;DATE(YEAR(Informe!$F$11)+2,MONTH(Informe!$F$11),DAY(Informe!$F$11)),OR(E227&lt;Informe!$F$12,Informe!$F$12=""))=FALSE,IF(AND(D227&lt;=DATE(YEAR(Informe!$F$11)+2,MONTH(Informe!$F$11),DAY(Informe!$F$11)),E227&gt;=DATE(YEAR(Informe!$F$11)+2,MONTH(Informe!$F$11),DAY(Informe!$F$11)))=TRUE,MIN(E227,DATE(YEAR(Informe!$F$11)+2,MONTH(Informe!$F$11),DAY(Informe!$F$11))),E227)-IF(AND(D227&lt;=Informe!$F$12,E227&gt;=Informe!$F$12)=TRUE,MAX(D227,Informe!$F$12),D227)+1,0)),"")</f>
        <v/>
      </c>
      <c r="G227" s="18" t="str">
        <f>IF(D227&lt;&gt;"",IF(G226="",Informe!$D$4,G226),"")</f>
        <v/>
      </c>
      <c r="H227" s="19" t="str">
        <f>IF(D227&lt;&gt;"",ROUND(G227*IF(Informe!$D$6&gt;=DATEVALUE("22/11/2019"),Informe!$D$9,C227/365)*F227,IF(FALSE,-3,2)),"")</f>
        <v/>
      </c>
      <c r="I227" s="19" t="str">
        <f t="shared" si="5"/>
        <v/>
      </c>
    </row>
    <row r="228" spans="1:9" x14ac:dyDescent="0.35">
      <c r="A228" s="15" t="str">
        <f>IFERROR(IF(IF(AND(ROW(A228)=ROW($A$4),Informe!$D$5&lt;DATEVALUE("28/07/2006")),Informe!$D$5+1,INDEX('Intereses moratorios'!$A$7:$A$246,MATCH(Informe!$D$5,'Intereses moratorios'!$A$7:$A$246,1)+ROW(A228)-ROW($A$4)))=0,"",IF(AND(ROW(A228)=ROW($A$4),Informe!$D$5&lt;DATEVALUE("28/07/2006")),Informe!$D$5+1,INDEX('Intereses moratorios'!$A$7:$A$246,MATCH(Informe!$D$5,'Intereses moratorios'!$A$7:$A$246,1)+ROW(A228)-ROW($A$4)))),"")</f>
        <v/>
      </c>
      <c r="B228" s="15" t="str">
        <f>IFERROR(INDEX('Intereses moratorios'!$B$7:$B$246,MATCH(A228,'Intereses moratorios'!$A$7:$A$246,0)),"")</f>
        <v/>
      </c>
      <c r="C228" s="16" t="str">
        <f>IF(A228="","",IFERROR(IF(Informe!$D$6&gt;=DATEVALUE("22/11/2019"),Informe!$D$8,INDEX('Intereses moratorios'!$D$7:$D$246,MATCH(A228,'Intereses moratorios'!$A$7:$A$246,0))),""))</f>
        <v/>
      </c>
      <c r="D228" s="15" t="str">
        <f>IF(AND(B228&gt;Informe!$D$5,A228&lt;=Informe!$D$6),IF(D227="",Informe!$D$5+1,A228),"")</f>
        <v/>
      </c>
      <c r="E228" s="15" t="str">
        <f>IF(D228&lt;&gt;"",IF(#REF!="",MIN(Informe!$D$6,B228),B228),"")</f>
        <v/>
      </c>
      <c r="F228" s="17" t="str">
        <f>IF(D228&lt;&gt;"",IF(Informe!$F$11="",E228-D228+1,IF(AND(D228&gt;DATE(YEAR(Informe!$F$11)+2,MONTH(Informe!$F$11),DAY(Informe!$F$11)),OR(E228&lt;Informe!$F$12,Informe!$F$12=""))=FALSE,IF(AND(D228&lt;=DATE(YEAR(Informe!$F$11)+2,MONTH(Informe!$F$11),DAY(Informe!$F$11)),E228&gt;=DATE(YEAR(Informe!$F$11)+2,MONTH(Informe!$F$11),DAY(Informe!$F$11)))=TRUE,MIN(E228,DATE(YEAR(Informe!$F$11)+2,MONTH(Informe!$F$11),DAY(Informe!$F$11))),E228)-IF(AND(D228&lt;=Informe!$F$12,E228&gt;=Informe!$F$12)=TRUE,MAX(D228,Informe!$F$12),D228)+1,0)),"")</f>
        <v/>
      </c>
      <c r="G228" s="18" t="str">
        <f>IF(D228&lt;&gt;"",IF(G227="",Informe!$D$4,G227),"")</f>
        <v/>
      </c>
      <c r="H228" s="19" t="str">
        <f>IF(D228&lt;&gt;"",ROUND(G228*IF(Informe!$D$6&gt;=DATEVALUE("22/11/2019"),Informe!$D$9,C228/365)*F228,IF(FALSE,-3,2)),"")</f>
        <v/>
      </c>
      <c r="I228" s="19" t="str">
        <f t="shared" si="5"/>
        <v/>
      </c>
    </row>
    <row r="229" spans="1:9" x14ac:dyDescent="0.35">
      <c r="A229" s="15" t="str">
        <f>IFERROR(IF(IF(AND(ROW(A229)=ROW($A$4),Informe!$D$5&lt;DATEVALUE("28/07/2006")),Informe!$D$5+1,INDEX('Intereses moratorios'!$A$7:$A$246,MATCH(Informe!$D$5,'Intereses moratorios'!$A$7:$A$246,1)+ROW(A229)-ROW($A$4)))=0,"",IF(AND(ROW(A229)=ROW($A$4),Informe!$D$5&lt;DATEVALUE("28/07/2006")),Informe!$D$5+1,INDEX('Intereses moratorios'!$A$7:$A$246,MATCH(Informe!$D$5,'Intereses moratorios'!$A$7:$A$246,1)+ROW(A229)-ROW($A$4)))),"")</f>
        <v/>
      </c>
      <c r="B229" s="15" t="str">
        <f>IFERROR(INDEX('Intereses moratorios'!$B$7:$B$246,MATCH(A229,'Intereses moratorios'!$A$7:$A$246,0)),"")</f>
        <v/>
      </c>
      <c r="C229" s="16" t="str">
        <f>IF(A229="","",IFERROR(IF(Informe!$D$6&gt;=DATEVALUE("22/11/2019"),Informe!$D$8,INDEX('Intereses moratorios'!$D$7:$D$246,MATCH(A229,'Intereses moratorios'!$A$7:$A$246,0))),""))</f>
        <v/>
      </c>
      <c r="D229" s="15" t="str">
        <f>IF(AND(B229&gt;Informe!$D$5,A229&lt;=Informe!$D$6),IF(D228="",Informe!$D$5+1,A229),"")</f>
        <v/>
      </c>
      <c r="E229" s="15" t="str">
        <f>IF(D229&lt;&gt;"",IF(#REF!="",MIN(Informe!$D$6,B229),B229),"")</f>
        <v/>
      </c>
      <c r="F229" s="17" t="str">
        <f>IF(D229&lt;&gt;"",IF(Informe!$F$11="",E229-D229+1,IF(AND(D229&gt;DATE(YEAR(Informe!$F$11)+2,MONTH(Informe!$F$11),DAY(Informe!$F$11)),OR(E229&lt;Informe!$F$12,Informe!$F$12=""))=FALSE,IF(AND(D229&lt;=DATE(YEAR(Informe!$F$11)+2,MONTH(Informe!$F$11),DAY(Informe!$F$11)),E229&gt;=DATE(YEAR(Informe!$F$11)+2,MONTH(Informe!$F$11),DAY(Informe!$F$11)))=TRUE,MIN(E229,DATE(YEAR(Informe!$F$11)+2,MONTH(Informe!$F$11),DAY(Informe!$F$11))),E229)-IF(AND(D229&lt;=Informe!$F$12,E229&gt;=Informe!$F$12)=TRUE,MAX(D229,Informe!$F$12),D229)+1,0)),"")</f>
        <v/>
      </c>
      <c r="G229" s="18" t="str">
        <f>IF(D229&lt;&gt;"",IF(G228="",Informe!$D$4,G228),"")</f>
        <v/>
      </c>
      <c r="H229" s="19" t="str">
        <f>IF(D229&lt;&gt;"",ROUND(G229*IF(Informe!$D$6&gt;=DATEVALUE("22/11/2019"),Informe!$D$9,C229/365)*F229,IF(FALSE,-3,2)),"")</f>
        <v/>
      </c>
      <c r="I229" s="19" t="str">
        <f t="shared" si="5"/>
        <v/>
      </c>
    </row>
    <row r="230" spans="1:9" x14ac:dyDescent="0.35">
      <c r="A230" s="15" t="str">
        <f>IFERROR(IF(IF(AND(ROW(A230)=ROW($A$4),Informe!$D$5&lt;DATEVALUE("28/07/2006")),Informe!$D$5+1,INDEX('Intereses moratorios'!$A$7:$A$246,MATCH(Informe!$D$5,'Intereses moratorios'!$A$7:$A$246,1)+ROW(A230)-ROW($A$4)))=0,"",IF(AND(ROW(A230)=ROW($A$4),Informe!$D$5&lt;DATEVALUE("28/07/2006")),Informe!$D$5+1,INDEX('Intereses moratorios'!$A$7:$A$246,MATCH(Informe!$D$5,'Intereses moratorios'!$A$7:$A$246,1)+ROW(A230)-ROW($A$4)))),"")</f>
        <v/>
      </c>
      <c r="B230" s="15" t="str">
        <f>IFERROR(INDEX('Intereses moratorios'!$B$7:$B$246,MATCH(A230,'Intereses moratorios'!$A$7:$A$246,0)),"")</f>
        <v/>
      </c>
      <c r="C230" s="16" t="str">
        <f>IF(A230="","",IFERROR(IF(Informe!$D$6&gt;=DATEVALUE("22/11/2019"),Informe!$D$8,INDEX('Intereses moratorios'!$D$7:$D$246,MATCH(A230,'Intereses moratorios'!$A$7:$A$246,0))),""))</f>
        <v/>
      </c>
      <c r="D230" s="15" t="str">
        <f>IF(AND(B230&gt;Informe!$D$5,A230&lt;=Informe!$D$6),IF(D229="",Informe!$D$5+1,A230),"")</f>
        <v/>
      </c>
      <c r="E230" s="15" t="str">
        <f>IF(D230&lt;&gt;"",IF(#REF!="",MIN(Informe!$D$6,B230),B230),"")</f>
        <v/>
      </c>
      <c r="F230" s="17" t="str">
        <f>IF(D230&lt;&gt;"",IF(Informe!$F$11="",E230-D230+1,IF(AND(D230&gt;DATE(YEAR(Informe!$F$11)+2,MONTH(Informe!$F$11),DAY(Informe!$F$11)),OR(E230&lt;Informe!$F$12,Informe!$F$12=""))=FALSE,IF(AND(D230&lt;=DATE(YEAR(Informe!$F$11)+2,MONTH(Informe!$F$11),DAY(Informe!$F$11)),E230&gt;=DATE(YEAR(Informe!$F$11)+2,MONTH(Informe!$F$11),DAY(Informe!$F$11)))=TRUE,MIN(E230,DATE(YEAR(Informe!$F$11)+2,MONTH(Informe!$F$11),DAY(Informe!$F$11))),E230)-IF(AND(D230&lt;=Informe!$F$12,E230&gt;=Informe!$F$12)=TRUE,MAX(D230,Informe!$F$12),D230)+1,0)),"")</f>
        <v/>
      </c>
      <c r="G230" s="18" t="str">
        <f>IF(D230&lt;&gt;"",IF(G229="",Informe!$D$4,G229),"")</f>
        <v/>
      </c>
      <c r="H230" s="19" t="str">
        <f>IF(D230&lt;&gt;"",ROUND(G230*IF(Informe!$D$6&gt;=DATEVALUE("22/11/2019"),Informe!$D$9,C230/365)*F230,IF(FALSE,-3,2)),"")</f>
        <v/>
      </c>
      <c r="I230" s="19" t="str">
        <f t="shared" si="5"/>
        <v/>
      </c>
    </row>
    <row r="231" spans="1:9" x14ac:dyDescent="0.35">
      <c r="A231" s="15" t="str">
        <f>IFERROR(IF(IF(AND(ROW(A231)=ROW($A$4),Informe!$D$5&lt;DATEVALUE("28/07/2006")),Informe!$D$5+1,INDEX('Intereses moratorios'!$A$7:$A$246,MATCH(Informe!$D$5,'Intereses moratorios'!$A$7:$A$246,1)+ROW(A231)-ROW($A$4)))=0,"",IF(AND(ROW(A231)=ROW($A$4),Informe!$D$5&lt;DATEVALUE("28/07/2006")),Informe!$D$5+1,INDEX('Intereses moratorios'!$A$7:$A$246,MATCH(Informe!$D$5,'Intereses moratorios'!$A$7:$A$246,1)+ROW(A231)-ROW($A$4)))),"")</f>
        <v/>
      </c>
      <c r="B231" s="15" t="str">
        <f>IFERROR(INDEX('Intereses moratorios'!$B$7:$B$246,MATCH(A231,'Intereses moratorios'!$A$7:$A$246,0)),"")</f>
        <v/>
      </c>
      <c r="C231" s="16" t="str">
        <f>IF(A231="","",IFERROR(IF(Informe!$D$6&gt;=DATEVALUE("22/11/2019"),Informe!$D$8,INDEX('Intereses moratorios'!$D$7:$D$246,MATCH(A231,'Intereses moratorios'!$A$7:$A$246,0))),""))</f>
        <v/>
      </c>
      <c r="D231" s="15" t="str">
        <f>IF(AND(B231&gt;Informe!$D$5,A231&lt;=Informe!$D$6),IF(D230="",Informe!$D$5+1,A231),"")</f>
        <v/>
      </c>
      <c r="E231" s="15" t="str">
        <f>IF(D231&lt;&gt;"",IF(#REF!="",MIN(Informe!$D$6,B231),B231),"")</f>
        <v/>
      </c>
      <c r="F231" s="17" t="str">
        <f>IF(D231&lt;&gt;"",IF(Informe!$F$11="",E231-D231+1,IF(AND(D231&gt;DATE(YEAR(Informe!$F$11)+2,MONTH(Informe!$F$11),DAY(Informe!$F$11)),OR(E231&lt;Informe!$F$12,Informe!$F$12=""))=FALSE,IF(AND(D231&lt;=DATE(YEAR(Informe!$F$11)+2,MONTH(Informe!$F$11),DAY(Informe!$F$11)),E231&gt;=DATE(YEAR(Informe!$F$11)+2,MONTH(Informe!$F$11),DAY(Informe!$F$11)))=TRUE,MIN(E231,DATE(YEAR(Informe!$F$11)+2,MONTH(Informe!$F$11),DAY(Informe!$F$11))),E231)-IF(AND(D231&lt;=Informe!$F$12,E231&gt;=Informe!$F$12)=TRUE,MAX(D231,Informe!$F$12),D231)+1,0)),"")</f>
        <v/>
      </c>
      <c r="G231" s="18" t="str">
        <f>IF(D231&lt;&gt;"",IF(G230="",Informe!$D$4,G230),"")</f>
        <v/>
      </c>
      <c r="H231" s="19" t="str">
        <f>IF(D231&lt;&gt;"",ROUND(G231*IF(Informe!$D$6&gt;=DATEVALUE("22/11/2019"),Informe!$D$9,C231/365)*F231,IF(FALSE,-3,2)),"")</f>
        <v/>
      </c>
      <c r="I231" s="19" t="str">
        <f t="shared" si="5"/>
        <v/>
      </c>
    </row>
    <row r="232" spans="1:9" x14ac:dyDescent="0.35">
      <c r="A232" s="15" t="str">
        <f>IFERROR(IF(IF(AND(ROW(A232)=ROW($A$4),Informe!$D$5&lt;DATEVALUE("28/07/2006")),Informe!$D$5+1,INDEX('Intereses moratorios'!$A$7:$A$246,MATCH(Informe!$D$5,'Intereses moratorios'!$A$7:$A$246,1)+ROW(A232)-ROW($A$4)))=0,"",IF(AND(ROW(A232)=ROW($A$4),Informe!$D$5&lt;DATEVALUE("28/07/2006")),Informe!$D$5+1,INDEX('Intereses moratorios'!$A$7:$A$246,MATCH(Informe!$D$5,'Intereses moratorios'!$A$7:$A$246,1)+ROW(A232)-ROW($A$4)))),"")</f>
        <v/>
      </c>
      <c r="B232" s="15" t="str">
        <f>IFERROR(INDEX('Intereses moratorios'!$B$7:$B$246,MATCH(A232,'Intereses moratorios'!$A$7:$A$246,0)),"")</f>
        <v/>
      </c>
      <c r="C232" s="16" t="str">
        <f>IF(A232="","",IFERROR(IF(Informe!$D$6&gt;=DATEVALUE("22/11/2019"),Informe!$D$8,INDEX('Intereses moratorios'!$D$7:$D$246,MATCH(A232,'Intereses moratorios'!$A$7:$A$246,0))),""))</f>
        <v/>
      </c>
      <c r="D232" s="15" t="str">
        <f>IF(AND(B232&gt;Informe!$D$5,A232&lt;=Informe!$D$6),IF(D231="",Informe!$D$5+1,A232),"")</f>
        <v/>
      </c>
      <c r="E232" s="15" t="str">
        <f>IF(D232&lt;&gt;"",IF(#REF!="",MIN(Informe!$D$6,B232),B232),"")</f>
        <v/>
      </c>
      <c r="F232" s="17" t="str">
        <f>IF(D232&lt;&gt;"",IF(Informe!$F$11="",E232-D232+1,IF(AND(D232&gt;DATE(YEAR(Informe!$F$11)+2,MONTH(Informe!$F$11),DAY(Informe!$F$11)),OR(E232&lt;Informe!$F$12,Informe!$F$12=""))=FALSE,IF(AND(D232&lt;=DATE(YEAR(Informe!$F$11)+2,MONTH(Informe!$F$11),DAY(Informe!$F$11)),E232&gt;=DATE(YEAR(Informe!$F$11)+2,MONTH(Informe!$F$11),DAY(Informe!$F$11)))=TRUE,MIN(E232,DATE(YEAR(Informe!$F$11)+2,MONTH(Informe!$F$11),DAY(Informe!$F$11))),E232)-IF(AND(D232&lt;=Informe!$F$12,E232&gt;=Informe!$F$12)=TRUE,MAX(D232,Informe!$F$12),D232)+1,0)),"")</f>
        <v/>
      </c>
      <c r="G232" s="18" t="str">
        <f>IF(D232&lt;&gt;"",IF(G231="",Informe!$D$4,G231),"")</f>
        <v/>
      </c>
      <c r="H232" s="19" t="str">
        <f>IF(D232&lt;&gt;"",ROUND(G232*IF(Informe!$D$6&gt;=DATEVALUE("22/11/2019"),Informe!$D$9,C232/365)*F232,IF(FALSE,-3,2)),"")</f>
        <v/>
      </c>
      <c r="I232" s="19" t="str">
        <f t="shared" si="5"/>
        <v/>
      </c>
    </row>
    <row r="233" spans="1:9" x14ac:dyDescent="0.35">
      <c r="A233" s="15" t="str">
        <f>IFERROR(IF(IF(AND(ROW(A233)=ROW($A$4),Informe!$D$5&lt;DATEVALUE("28/07/2006")),Informe!$D$5+1,INDEX('Intereses moratorios'!$A$7:$A$246,MATCH(Informe!$D$5,'Intereses moratorios'!$A$7:$A$246,1)+ROW(A233)-ROW($A$4)))=0,"",IF(AND(ROW(A233)=ROW($A$4),Informe!$D$5&lt;DATEVALUE("28/07/2006")),Informe!$D$5+1,INDEX('Intereses moratorios'!$A$7:$A$246,MATCH(Informe!$D$5,'Intereses moratorios'!$A$7:$A$246,1)+ROW(A233)-ROW($A$4)))),"")</f>
        <v/>
      </c>
      <c r="B233" s="15" t="str">
        <f>IFERROR(INDEX('Intereses moratorios'!$B$7:$B$246,MATCH(A233,'Intereses moratorios'!$A$7:$A$246,0)),"")</f>
        <v/>
      </c>
      <c r="C233" s="16" t="str">
        <f>IF(A233="","",IFERROR(IF(Informe!$D$6&gt;=DATEVALUE("22/11/2019"),Informe!$D$8,INDEX('Intereses moratorios'!$D$7:$D$246,MATCH(A233,'Intereses moratorios'!$A$7:$A$246,0))),""))</f>
        <v/>
      </c>
      <c r="D233" s="15" t="str">
        <f>IF(AND(B233&gt;Informe!$D$5,A233&lt;=Informe!$D$6),IF(D232="",Informe!$D$5+1,A233),"")</f>
        <v/>
      </c>
      <c r="E233" s="15" t="str">
        <f>IF(D233&lt;&gt;"",IF(#REF!="",MIN(Informe!$D$6,B233),B233),"")</f>
        <v/>
      </c>
      <c r="F233" s="17" t="str">
        <f>IF(D233&lt;&gt;"",IF(Informe!$F$11="",E233-D233+1,IF(AND(D233&gt;DATE(YEAR(Informe!$F$11)+2,MONTH(Informe!$F$11),DAY(Informe!$F$11)),OR(E233&lt;Informe!$F$12,Informe!$F$12=""))=FALSE,IF(AND(D233&lt;=DATE(YEAR(Informe!$F$11)+2,MONTH(Informe!$F$11),DAY(Informe!$F$11)),E233&gt;=DATE(YEAR(Informe!$F$11)+2,MONTH(Informe!$F$11),DAY(Informe!$F$11)))=TRUE,MIN(E233,DATE(YEAR(Informe!$F$11)+2,MONTH(Informe!$F$11),DAY(Informe!$F$11))),E233)-IF(AND(D233&lt;=Informe!$F$12,E233&gt;=Informe!$F$12)=TRUE,MAX(D233,Informe!$F$12),D233)+1,0)),"")</f>
        <v/>
      </c>
      <c r="G233" s="18" t="str">
        <f>IF(D233&lt;&gt;"",IF(G232="",Informe!$D$4,G232),"")</f>
        <v/>
      </c>
      <c r="H233" s="19" t="str">
        <f>IF(D233&lt;&gt;"",ROUND(G233*IF(Informe!$D$6&gt;=DATEVALUE("22/11/2019"),Informe!$D$9,C233/365)*F233,IF(FALSE,-3,2)),"")</f>
        <v/>
      </c>
      <c r="I233" s="19" t="str">
        <f t="shared" si="5"/>
        <v/>
      </c>
    </row>
    <row r="234" spans="1:9" x14ac:dyDescent="0.35">
      <c r="A234" s="15" t="str">
        <f>IFERROR(IF(IF(AND(ROW(A234)=ROW($A$4),Informe!$D$5&lt;DATEVALUE("28/07/2006")),Informe!$D$5+1,INDEX('Intereses moratorios'!$A$7:$A$246,MATCH(Informe!$D$5,'Intereses moratorios'!$A$7:$A$246,1)+ROW(A234)-ROW($A$4)))=0,"",IF(AND(ROW(A234)=ROW($A$4),Informe!$D$5&lt;DATEVALUE("28/07/2006")),Informe!$D$5+1,INDEX('Intereses moratorios'!$A$7:$A$246,MATCH(Informe!$D$5,'Intereses moratorios'!$A$7:$A$246,1)+ROW(A234)-ROW($A$4)))),"")</f>
        <v/>
      </c>
      <c r="B234" s="15" t="str">
        <f>IFERROR(INDEX('Intereses moratorios'!$B$7:$B$246,MATCH(A234,'Intereses moratorios'!$A$7:$A$246,0)),"")</f>
        <v/>
      </c>
      <c r="C234" s="16" t="str">
        <f>IF(A234="","",IFERROR(IF(Informe!$D$6&gt;=DATEVALUE("22/11/2019"),Informe!$D$8,INDEX('Intereses moratorios'!$D$7:$D$246,MATCH(A234,'Intereses moratorios'!$A$7:$A$246,0))),""))</f>
        <v/>
      </c>
      <c r="D234" s="15" t="str">
        <f>IF(AND(B234&gt;Informe!$D$5,A234&lt;=Informe!$D$6),IF(D233="",Informe!$D$5+1,A234),"")</f>
        <v/>
      </c>
      <c r="E234" s="15" t="str">
        <f>IF(D234&lt;&gt;"",IF(#REF!="",MIN(Informe!$D$6,B234),B234),"")</f>
        <v/>
      </c>
      <c r="F234" s="17" t="str">
        <f>IF(D234&lt;&gt;"",IF(Informe!$F$11="",E234-D234+1,IF(AND(D234&gt;DATE(YEAR(Informe!$F$11)+2,MONTH(Informe!$F$11),DAY(Informe!$F$11)),OR(E234&lt;Informe!$F$12,Informe!$F$12=""))=FALSE,IF(AND(D234&lt;=DATE(YEAR(Informe!$F$11)+2,MONTH(Informe!$F$11),DAY(Informe!$F$11)),E234&gt;=DATE(YEAR(Informe!$F$11)+2,MONTH(Informe!$F$11),DAY(Informe!$F$11)))=TRUE,MIN(E234,DATE(YEAR(Informe!$F$11)+2,MONTH(Informe!$F$11),DAY(Informe!$F$11))),E234)-IF(AND(D234&lt;=Informe!$F$12,E234&gt;=Informe!$F$12)=TRUE,MAX(D234,Informe!$F$12),D234)+1,0)),"")</f>
        <v/>
      </c>
      <c r="G234" s="18" t="str">
        <f>IF(D234&lt;&gt;"",IF(G233="",Informe!$D$4,G233),"")</f>
        <v/>
      </c>
      <c r="H234" s="19" t="str">
        <f>IF(D234&lt;&gt;"",ROUND(G234*IF(Informe!$D$6&gt;=DATEVALUE("22/11/2019"),Informe!$D$9,C234/365)*F234,IF(FALSE,-3,2)),"")</f>
        <v/>
      </c>
      <c r="I234" s="19" t="str">
        <f t="shared" si="5"/>
        <v/>
      </c>
    </row>
    <row r="235" spans="1:9" x14ac:dyDescent="0.35">
      <c r="A235" s="15" t="str">
        <f>IFERROR(IF(IF(AND(ROW(A235)=ROW($A$4),Informe!$D$5&lt;DATEVALUE("28/07/2006")),Informe!$D$5+1,INDEX('Intereses moratorios'!$A$7:$A$246,MATCH(Informe!$D$5,'Intereses moratorios'!$A$7:$A$246,1)+ROW(A235)-ROW($A$4)))=0,"",IF(AND(ROW(A235)=ROW($A$4),Informe!$D$5&lt;DATEVALUE("28/07/2006")),Informe!$D$5+1,INDEX('Intereses moratorios'!$A$7:$A$246,MATCH(Informe!$D$5,'Intereses moratorios'!$A$7:$A$246,1)+ROW(A235)-ROW($A$4)))),"")</f>
        <v/>
      </c>
      <c r="B235" s="15" t="str">
        <f>IFERROR(INDEX('Intereses moratorios'!$B$7:$B$246,MATCH(A235,'Intereses moratorios'!$A$7:$A$246,0)),"")</f>
        <v/>
      </c>
      <c r="C235" s="16" t="str">
        <f>IF(A235="","",IFERROR(IF(Informe!$D$6&gt;=DATEVALUE("22/11/2019"),Informe!$D$8,INDEX('Intereses moratorios'!$D$7:$D$246,MATCH(A235,'Intereses moratorios'!$A$7:$A$246,0))),""))</f>
        <v/>
      </c>
      <c r="D235" s="15" t="str">
        <f>IF(AND(B235&gt;Informe!$D$5,A235&lt;=Informe!$D$6),IF(D234="",Informe!$D$5+1,A235),"")</f>
        <v/>
      </c>
      <c r="E235" s="15" t="str">
        <f>IF(D235&lt;&gt;"",IF(#REF!="",MIN(Informe!$D$6,B235),B235),"")</f>
        <v/>
      </c>
      <c r="F235" s="17" t="str">
        <f>IF(D235&lt;&gt;"",IF(Informe!$F$11="",E235-D235+1,IF(AND(D235&gt;DATE(YEAR(Informe!$F$11)+2,MONTH(Informe!$F$11),DAY(Informe!$F$11)),OR(E235&lt;Informe!$F$12,Informe!$F$12=""))=FALSE,IF(AND(D235&lt;=DATE(YEAR(Informe!$F$11)+2,MONTH(Informe!$F$11),DAY(Informe!$F$11)),E235&gt;=DATE(YEAR(Informe!$F$11)+2,MONTH(Informe!$F$11),DAY(Informe!$F$11)))=TRUE,MIN(E235,DATE(YEAR(Informe!$F$11)+2,MONTH(Informe!$F$11),DAY(Informe!$F$11))),E235)-IF(AND(D235&lt;=Informe!$F$12,E235&gt;=Informe!$F$12)=TRUE,MAX(D235,Informe!$F$12),D235)+1,0)),"")</f>
        <v/>
      </c>
      <c r="G235" s="18" t="str">
        <f>IF(D235&lt;&gt;"",IF(G234="",Informe!$D$4,G234),"")</f>
        <v/>
      </c>
      <c r="H235" s="19" t="str">
        <f>IF(D235&lt;&gt;"",ROUND(G235*IF(Informe!$D$6&gt;=DATEVALUE("22/11/2019"),Informe!$D$9,C235/365)*F235,IF(FALSE,-3,2)),"")</f>
        <v/>
      </c>
      <c r="I235" s="19" t="str">
        <f t="shared" si="5"/>
        <v/>
      </c>
    </row>
    <row r="236" spans="1:9" x14ac:dyDescent="0.35">
      <c r="A236" s="15" t="str">
        <f>IFERROR(IF(IF(AND(ROW(A236)=ROW($A$4),Informe!$D$5&lt;DATEVALUE("28/07/2006")),Informe!$D$5+1,INDEX('Intereses moratorios'!$A$7:$A$246,MATCH(Informe!$D$5,'Intereses moratorios'!$A$7:$A$246,1)+ROW(A236)-ROW($A$4)))=0,"",IF(AND(ROW(A236)=ROW($A$4),Informe!$D$5&lt;DATEVALUE("28/07/2006")),Informe!$D$5+1,INDEX('Intereses moratorios'!$A$7:$A$246,MATCH(Informe!$D$5,'Intereses moratorios'!$A$7:$A$246,1)+ROW(A236)-ROW($A$4)))),"")</f>
        <v/>
      </c>
      <c r="B236" s="15" t="str">
        <f>IFERROR(INDEX('Intereses moratorios'!$B$7:$B$246,MATCH(A236,'Intereses moratorios'!$A$7:$A$246,0)),"")</f>
        <v/>
      </c>
      <c r="C236" s="16" t="str">
        <f>IF(A236="","",IFERROR(IF(Informe!$D$6&gt;=DATEVALUE("22/11/2019"),Informe!$D$8,INDEX('Intereses moratorios'!$D$7:$D$246,MATCH(A236,'Intereses moratorios'!$A$7:$A$246,0))),""))</f>
        <v/>
      </c>
      <c r="D236" s="15" t="str">
        <f>IF(AND(B236&gt;Informe!$D$5,A236&lt;=Informe!$D$6),IF(D235="",Informe!$D$5+1,A236),"")</f>
        <v/>
      </c>
      <c r="E236" s="15" t="str">
        <f>IF(D236&lt;&gt;"",IF(#REF!="",MIN(Informe!$D$6,B236),B236),"")</f>
        <v/>
      </c>
      <c r="F236" s="17" t="str">
        <f>IF(D236&lt;&gt;"",IF(Informe!$F$11="",E236-D236+1,IF(AND(D236&gt;DATE(YEAR(Informe!$F$11)+2,MONTH(Informe!$F$11),DAY(Informe!$F$11)),OR(E236&lt;Informe!$F$12,Informe!$F$12=""))=FALSE,IF(AND(D236&lt;=DATE(YEAR(Informe!$F$11)+2,MONTH(Informe!$F$11),DAY(Informe!$F$11)),E236&gt;=DATE(YEAR(Informe!$F$11)+2,MONTH(Informe!$F$11),DAY(Informe!$F$11)))=TRUE,MIN(E236,DATE(YEAR(Informe!$F$11)+2,MONTH(Informe!$F$11),DAY(Informe!$F$11))),E236)-IF(AND(D236&lt;=Informe!$F$12,E236&gt;=Informe!$F$12)=TRUE,MAX(D236,Informe!$F$12),D236)+1,0)),"")</f>
        <v/>
      </c>
      <c r="G236" s="18" t="str">
        <f>IF(D236&lt;&gt;"",IF(G235="",Informe!$D$4,G235),"")</f>
        <v/>
      </c>
      <c r="H236" s="19" t="str">
        <f>IF(D236&lt;&gt;"",ROUND(G236*IF(Informe!$D$6&gt;=DATEVALUE("22/11/2019"),Informe!$D$9,C236/365)*F236,IF(FALSE,-3,2)),"")</f>
        <v/>
      </c>
      <c r="I236" s="19" t="str">
        <f t="shared" si="5"/>
        <v/>
      </c>
    </row>
    <row r="237" spans="1:9" x14ac:dyDescent="0.35">
      <c r="A237" s="15" t="str">
        <f>IFERROR(IF(IF(AND(ROW(A237)=ROW($A$4),Informe!$D$5&lt;DATEVALUE("28/07/2006")),Informe!$D$5+1,INDEX('Intereses moratorios'!$A$7:$A$246,MATCH(Informe!$D$5,'Intereses moratorios'!$A$7:$A$246,1)+ROW(A237)-ROW($A$4)))=0,"",IF(AND(ROW(A237)=ROW($A$4),Informe!$D$5&lt;DATEVALUE("28/07/2006")),Informe!$D$5+1,INDEX('Intereses moratorios'!$A$7:$A$246,MATCH(Informe!$D$5,'Intereses moratorios'!$A$7:$A$246,1)+ROW(A237)-ROW($A$4)))),"")</f>
        <v/>
      </c>
      <c r="B237" s="15" t="str">
        <f>IFERROR(INDEX('Intereses moratorios'!$B$7:$B$246,MATCH(A237,'Intereses moratorios'!$A$7:$A$246,0)),"")</f>
        <v/>
      </c>
      <c r="C237" s="16" t="str">
        <f>IF(A237="","",IFERROR(IF(Informe!$D$6&gt;=DATEVALUE("22/11/2019"),Informe!$D$8,INDEX('Intereses moratorios'!$D$7:$D$246,MATCH(A237,'Intereses moratorios'!$A$7:$A$246,0))),""))</f>
        <v/>
      </c>
      <c r="D237" s="15" t="str">
        <f>IF(AND(B237&gt;Informe!$D$5,A237&lt;=Informe!$D$6),IF(D236="",Informe!$D$5+1,A237),"")</f>
        <v/>
      </c>
      <c r="E237" s="15" t="str">
        <f>IF(D237&lt;&gt;"",IF(#REF!="",MIN(Informe!$D$6,B237),B237),"")</f>
        <v/>
      </c>
      <c r="F237" s="17" t="str">
        <f>IF(D237&lt;&gt;"",IF(Informe!$F$11="",E237-D237+1,IF(AND(D237&gt;DATE(YEAR(Informe!$F$11)+2,MONTH(Informe!$F$11),DAY(Informe!$F$11)),OR(E237&lt;Informe!$F$12,Informe!$F$12=""))=FALSE,IF(AND(D237&lt;=DATE(YEAR(Informe!$F$11)+2,MONTH(Informe!$F$11),DAY(Informe!$F$11)),E237&gt;=DATE(YEAR(Informe!$F$11)+2,MONTH(Informe!$F$11),DAY(Informe!$F$11)))=TRUE,MIN(E237,DATE(YEAR(Informe!$F$11)+2,MONTH(Informe!$F$11),DAY(Informe!$F$11))),E237)-IF(AND(D237&lt;=Informe!$F$12,E237&gt;=Informe!$F$12)=TRUE,MAX(D237,Informe!$F$12),D237)+1,0)),"")</f>
        <v/>
      </c>
      <c r="G237" s="18" t="str">
        <f>IF(D237&lt;&gt;"",IF(G236="",Informe!$D$4,G236),"")</f>
        <v/>
      </c>
      <c r="H237" s="19" t="str">
        <f>IF(D237&lt;&gt;"",ROUND(G237*IF(Informe!$D$6&gt;=DATEVALUE("22/11/2019"),Informe!$D$9,C237/365)*F237,IF(FALSE,-3,2)),"")</f>
        <v/>
      </c>
      <c r="I237" s="19" t="str">
        <f t="shared" si="5"/>
        <v/>
      </c>
    </row>
    <row r="238" spans="1:9" x14ac:dyDescent="0.35">
      <c r="A238" s="15" t="str">
        <f>IFERROR(IF(IF(AND(ROW(A238)=ROW($A$4),Informe!$D$5&lt;DATEVALUE("28/07/2006")),Informe!$D$5+1,INDEX('Intereses moratorios'!$A$7:$A$246,MATCH(Informe!$D$5,'Intereses moratorios'!$A$7:$A$246,1)+ROW(A238)-ROW($A$4)))=0,"",IF(AND(ROW(A238)=ROW($A$4),Informe!$D$5&lt;DATEVALUE("28/07/2006")),Informe!$D$5+1,INDEX('Intereses moratorios'!$A$7:$A$246,MATCH(Informe!$D$5,'Intereses moratorios'!$A$7:$A$246,1)+ROW(A238)-ROW($A$4)))),"")</f>
        <v/>
      </c>
      <c r="B238" s="15" t="str">
        <f>IFERROR(INDEX('Intereses moratorios'!$B$7:$B$246,MATCH(A238,'Intereses moratorios'!$A$7:$A$246,0)),"")</f>
        <v/>
      </c>
      <c r="C238" s="16" t="str">
        <f>IF(A238="","",IFERROR(IF(Informe!$D$6&gt;=DATEVALUE("22/11/2019"),Informe!$D$8,INDEX('Intereses moratorios'!$D$7:$D$246,MATCH(A238,'Intereses moratorios'!$A$7:$A$246,0))),""))</f>
        <v/>
      </c>
      <c r="D238" s="15" t="str">
        <f>IF(AND(B238&gt;Informe!$D$5,A238&lt;=Informe!$D$6),IF(D237="",Informe!$D$5+1,A238),"")</f>
        <v/>
      </c>
      <c r="E238" s="15" t="str">
        <f>IF(D238&lt;&gt;"",IF(#REF!="",MIN(Informe!$D$6,B238),B238),"")</f>
        <v/>
      </c>
      <c r="F238" s="17" t="str">
        <f>IF(D238&lt;&gt;"",IF(Informe!$F$11="",E238-D238+1,IF(AND(D238&gt;DATE(YEAR(Informe!$F$11)+2,MONTH(Informe!$F$11),DAY(Informe!$F$11)),OR(E238&lt;Informe!$F$12,Informe!$F$12=""))=FALSE,IF(AND(D238&lt;=DATE(YEAR(Informe!$F$11)+2,MONTH(Informe!$F$11),DAY(Informe!$F$11)),E238&gt;=DATE(YEAR(Informe!$F$11)+2,MONTH(Informe!$F$11),DAY(Informe!$F$11)))=TRUE,MIN(E238,DATE(YEAR(Informe!$F$11)+2,MONTH(Informe!$F$11),DAY(Informe!$F$11))),E238)-IF(AND(D238&lt;=Informe!$F$12,E238&gt;=Informe!$F$12)=TRUE,MAX(D238,Informe!$F$12),D238)+1,0)),"")</f>
        <v/>
      </c>
      <c r="G238" s="18" t="str">
        <f>IF(D238&lt;&gt;"",IF(G237="",Informe!$D$4,G237),"")</f>
        <v/>
      </c>
      <c r="H238" s="19" t="str">
        <f>IF(D238&lt;&gt;"",ROUND(G238*IF(Informe!$D$6&gt;=DATEVALUE("22/11/2019"),Informe!$D$9,C238/365)*F238,IF(FALSE,-3,2)),"")</f>
        <v/>
      </c>
      <c r="I238" s="19" t="str">
        <f t="shared" si="5"/>
        <v/>
      </c>
    </row>
    <row r="239" spans="1:9" x14ac:dyDescent="0.35">
      <c r="A239" s="15" t="str">
        <f>IFERROR(IF(IF(AND(ROW(A239)=ROW($A$4),Informe!$D$5&lt;DATEVALUE("28/07/2006")),Informe!$D$5+1,INDEX('Intereses moratorios'!$A$7:$A$246,MATCH(Informe!$D$5,'Intereses moratorios'!$A$7:$A$246,1)+ROW(A239)-ROW($A$4)))=0,"",IF(AND(ROW(A239)=ROW($A$4),Informe!$D$5&lt;DATEVALUE("28/07/2006")),Informe!$D$5+1,INDEX('Intereses moratorios'!$A$7:$A$246,MATCH(Informe!$D$5,'Intereses moratorios'!$A$7:$A$246,1)+ROW(A239)-ROW($A$4)))),"")</f>
        <v/>
      </c>
      <c r="B239" s="15" t="str">
        <f>IFERROR(INDEX('Intereses moratorios'!$B$7:$B$246,MATCH(A239,'Intereses moratorios'!$A$7:$A$246,0)),"")</f>
        <v/>
      </c>
      <c r="C239" s="16" t="str">
        <f>IF(A239="","",IFERROR(IF(Informe!$D$6&gt;=DATEVALUE("22/11/2019"),Informe!$D$8,INDEX('Intereses moratorios'!$D$7:$D$246,MATCH(A239,'Intereses moratorios'!$A$7:$A$246,0))),""))</f>
        <v/>
      </c>
      <c r="D239" s="15" t="str">
        <f>IF(AND(B239&gt;Informe!$D$5,A239&lt;=Informe!$D$6),IF(D238="",Informe!$D$5+1,A239),"")</f>
        <v/>
      </c>
      <c r="E239" s="15" t="str">
        <f>IF(D239&lt;&gt;"",IF(#REF!="",MIN(Informe!$D$6,B239),B239),"")</f>
        <v/>
      </c>
      <c r="F239" s="17" t="str">
        <f>IF(D239&lt;&gt;"",IF(Informe!$F$11="",E239-D239+1,IF(AND(D239&gt;DATE(YEAR(Informe!$F$11)+2,MONTH(Informe!$F$11),DAY(Informe!$F$11)),OR(E239&lt;Informe!$F$12,Informe!$F$12=""))=FALSE,IF(AND(D239&lt;=DATE(YEAR(Informe!$F$11)+2,MONTH(Informe!$F$11),DAY(Informe!$F$11)),E239&gt;=DATE(YEAR(Informe!$F$11)+2,MONTH(Informe!$F$11),DAY(Informe!$F$11)))=TRUE,MIN(E239,DATE(YEAR(Informe!$F$11)+2,MONTH(Informe!$F$11),DAY(Informe!$F$11))),E239)-IF(AND(D239&lt;=Informe!$F$12,E239&gt;=Informe!$F$12)=TRUE,MAX(D239,Informe!$F$12),D239)+1,0)),"")</f>
        <v/>
      </c>
      <c r="G239" s="18" t="str">
        <f>IF(D239&lt;&gt;"",IF(G238="",Informe!$D$4,G238),"")</f>
        <v/>
      </c>
      <c r="H239" s="19" t="str">
        <f>IF(D239&lt;&gt;"",ROUND(G239*IF(Informe!$D$6&gt;=DATEVALUE("22/11/2019"),Informe!$D$9,C239/365)*F239,IF(FALSE,-3,2)),"")</f>
        <v/>
      </c>
      <c r="I239" s="19" t="str">
        <f t="shared" ref="I239:I296" si="6">IF(D239&lt;&gt;"",IF(I238="",0,I238)+H239,"")</f>
        <v/>
      </c>
    </row>
    <row r="240" spans="1:9" x14ac:dyDescent="0.35">
      <c r="A240" s="15" t="str">
        <f>IFERROR(IF(IF(AND(ROW(A240)=ROW($A$4),Informe!$D$5&lt;DATEVALUE("28/07/2006")),Informe!$D$5+1,INDEX('Intereses moratorios'!$A$7:$A$246,MATCH(Informe!$D$5,'Intereses moratorios'!$A$7:$A$246,1)+ROW(A240)-ROW($A$4)))=0,"",IF(AND(ROW(A240)=ROW($A$4),Informe!$D$5&lt;DATEVALUE("28/07/2006")),Informe!$D$5+1,INDEX('Intereses moratorios'!$A$7:$A$246,MATCH(Informe!$D$5,'Intereses moratorios'!$A$7:$A$246,1)+ROW(A240)-ROW($A$4)))),"")</f>
        <v/>
      </c>
      <c r="B240" s="15" t="str">
        <f>IFERROR(INDEX('Intereses moratorios'!$B$7:$B$246,MATCH(A240,'Intereses moratorios'!$A$7:$A$246,0)),"")</f>
        <v/>
      </c>
      <c r="C240" s="16" t="str">
        <f>IF(A240="","",IFERROR(IF(Informe!$D$6&gt;=DATEVALUE("22/11/2019"),Informe!$D$8,INDEX('Intereses moratorios'!$D$7:$D$246,MATCH(A240,'Intereses moratorios'!$A$7:$A$246,0))),""))</f>
        <v/>
      </c>
      <c r="D240" s="15" t="str">
        <f>IF(AND(B240&gt;Informe!$D$5,A240&lt;=Informe!$D$6),IF(D239="",Informe!$D$5+1,A240),"")</f>
        <v/>
      </c>
      <c r="E240" s="15" t="str">
        <f>IF(D240&lt;&gt;"",IF(#REF!="",MIN(Informe!$D$6,B240),B240),"")</f>
        <v/>
      </c>
      <c r="F240" s="17" t="str">
        <f>IF(D240&lt;&gt;"",IF(Informe!$F$11="",E240-D240+1,IF(AND(D240&gt;DATE(YEAR(Informe!$F$11)+2,MONTH(Informe!$F$11),DAY(Informe!$F$11)),OR(E240&lt;Informe!$F$12,Informe!$F$12=""))=FALSE,IF(AND(D240&lt;=DATE(YEAR(Informe!$F$11)+2,MONTH(Informe!$F$11),DAY(Informe!$F$11)),E240&gt;=DATE(YEAR(Informe!$F$11)+2,MONTH(Informe!$F$11),DAY(Informe!$F$11)))=TRUE,MIN(E240,DATE(YEAR(Informe!$F$11)+2,MONTH(Informe!$F$11),DAY(Informe!$F$11))),E240)-IF(AND(D240&lt;=Informe!$F$12,E240&gt;=Informe!$F$12)=TRUE,MAX(D240,Informe!$F$12),D240)+1,0)),"")</f>
        <v/>
      </c>
      <c r="G240" s="18" t="str">
        <f>IF(D240&lt;&gt;"",IF(G239="",Informe!$D$4,G239),"")</f>
        <v/>
      </c>
      <c r="H240" s="19" t="str">
        <f>IF(D240&lt;&gt;"",ROUND(G240*IF(Informe!$D$6&gt;=DATEVALUE("22/11/2019"),Informe!$D$9,C240/365)*F240,IF(FALSE,-3,2)),"")</f>
        <v/>
      </c>
      <c r="I240" s="19" t="str">
        <f t="shared" si="6"/>
        <v/>
      </c>
    </row>
    <row r="241" spans="1:9" x14ac:dyDescent="0.35">
      <c r="A241" s="15" t="str">
        <f>IFERROR(IF(IF(AND(ROW(A241)=ROW($A$4),Informe!$D$5&lt;DATEVALUE("28/07/2006")),Informe!$D$5+1,INDEX('Intereses moratorios'!$A$7:$A$246,MATCH(Informe!$D$5,'Intereses moratorios'!$A$7:$A$246,1)+ROW(A241)-ROW($A$4)))=0,"",IF(AND(ROW(A241)=ROW($A$4),Informe!$D$5&lt;DATEVALUE("28/07/2006")),Informe!$D$5+1,INDEX('Intereses moratorios'!$A$7:$A$246,MATCH(Informe!$D$5,'Intereses moratorios'!$A$7:$A$246,1)+ROW(A241)-ROW($A$4)))),"")</f>
        <v/>
      </c>
      <c r="B241" s="15" t="str">
        <f>IFERROR(INDEX('Intereses moratorios'!$B$7:$B$246,MATCH(A241,'Intereses moratorios'!$A$7:$A$246,0)),"")</f>
        <v/>
      </c>
      <c r="C241" s="16" t="str">
        <f>IF(A241="","",IFERROR(IF(Informe!$D$6&gt;=DATEVALUE("22/11/2019"),Informe!$D$8,INDEX('Intereses moratorios'!$D$7:$D$246,MATCH(A241,'Intereses moratorios'!$A$7:$A$246,0))),""))</f>
        <v/>
      </c>
      <c r="D241" s="15" t="str">
        <f>IF(AND(B241&gt;Informe!$D$5,A241&lt;=Informe!$D$6),IF(D240="",Informe!$D$5+1,A241),"")</f>
        <v/>
      </c>
      <c r="E241" s="15" t="str">
        <f>IF(D241&lt;&gt;"",IF(#REF!="",MIN(Informe!$D$6,B241),B241),"")</f>
        <v/>
      </c>
      <c r="F241" s="17" t="str">
        <f>IF(D241&lt;&gt;"",IF(Informe!$F$11="",E241-D241+1,IF(AND(D241&gt;DATE(YEAR(Informe!$F$11)+2,MONTH(Informe!$F$11),DAY(Informe!$F$11)),OR(E241&lt;Informe!$F$12,Informe!$F$12=""))=FALSE,IF(AND(D241&lt;=DATE(YEAR(Informe!$F$11)+2,MONTH(Informe!$F$11),DAY(Informe!$F$11)),E241&gt;=DATE(YEAR(Informe!$F$11)+2,MONTH(Informe!$F$11),DAY(Informe!$F$11)))=TRUE,MIN(E241,DATE(YEAR(Informe!$F$11)+2,MONTH(Informe!$F$11),DAY(Informe!$F$11))),E241)-IF(AND(D241&lt;=Informe!$F$12,E241&gt;=Informe!$F$12)=TRUE,MAX(D241,Informe!$F$12),D241)+1,0)),"")</f>
        <v/>
      </c>
      <c r="G241" s="18" t="str">
        <f>IF(D241&lt;&gt;"",IF(G240="",Informe!$D$4,G240),"")</f>
        <v/>
      </c>
      <c r="H241" s="19" t="str">
        <f>IF(D241&lt;&gt;"",ROUND(G241*IF(Informe!$D$6&gt;=DATEVALUE("22/11/2019"),Informe!$D$9,C241/365)*F241,IF(FALSE,-3,2)),"")</f>
        <v/>
      </c>
      <c r="I241" s="19" t="str">
        <f t="shared" si="6"/>
        <v/>
      </c>
    </row>
    <row r="242" spans="1:9" x14ac:dyDescent="0.35">
      <c r="A242" s="15" t="str">
        <f>IFERROR(IF(IF(AND(ROW(A242)=ROW($A$4),Informe!$D$5&lt;DATEVALUE("28/07/2006")),Informe!$D$5+1,INDEX('Intereses moratorios'!$A$7:$A$246,MATCH(Informe!$D$5,'Intereses moratorios'!$A$7:$A$246,1)+ROW(A242)-ROW($A$4)))=0,"",IF(AND(ROW(A242)=ROW($A$4),Informe!$D$5&lt;DATEVALUE("28/07/2006")),Informe!$D$5+1,INDEX('Intereses moratorios'!$A$7:$A$246,MATCH(Informe!$D$5,'Intereses moratorios'!$A$7:$A$246,1)+ROW(A242)-ROW($A$4)))),"")</f>
        <v/>
      </c>
      <c r="B242" s="15" t="str">
        <f>IFERROR(INDEX('Intereses moratorios'!$B$7:$B$246,MATCH(A242,'Intereses moratorios'!$A$7:$A$246,0)),"")</f>
        <v/>
      </c>
      <c r="C242" s="16" t="str">
        <f>IF(A242="","",IFERROR(IF(Informe!$D$6&gt;=DATEVALUE("22/11/2019"),Informe!$D$8,INDEX('Intereses moratorios'!$D$7:$D$246,MATCH(A242,'Intereses moratorios'!$A$7:$A$246,0))),""))</f>
        <v/>
      </c>
      <c r="D242" s="15" t="str">
        <f>IF(AND(B242&gt;Informe!$D$5,A242&lt;=Informe!$D$6),IF(D241="",Informe!$D$5+1,A242),"")</f>
        <v/>
      </c>
      <c r="E242" s="15" t="str">
        <f>IF(D242&lt;&gt;"",IF(#REF!="",MIN(Informe!$D$6,B242),B242),"")</f>
        <v/>
      </c>
      <c r="F242" s="17" t="str">
        <f>IF(D242&lt;&gt;"",IF(Informe!$F$11="",E242-D242+1,IF(AND(D242&gt;DATE(YEAR(Informe!$F$11)+2,MONTH(Informe!$F$11),DAY(Informe!$F$11)),OR(E242&lt;Informe!$F$12,Informe!$F$12=""))=FALSE,IF(AND(D242&lt;=DATE(YEAR(Informe!$F$11)+2,MONTH(Informe!$F$11),DAY(Informe!$F$11)),E242&gt;=DATE(YEAR(Informe!$F$11)+2,MONTH(Informe!$F$11),DAY(Informe!$F$11)))=TRUE,MIN(E242,DATE(YEAR(Informe!$F$11)+2,MONTH(Informe!$F$11),DAY(Informe!$F$11))),E242)-IF(AND(D242&lt;=Informe!$F$12,E242&gt;=Informe!$F$12)=TRUE,MAX(D242,Informe!$F$12),D242)+1,0)),"")</f>
        <v/>
      </c>
      <c r="G242" s="18" t="str">
        <f>IF(D242&lt;&gt;"",IF(G241="",Informe!$D$4,G241),"")</f>
        <v/>
      </c>
      <c r="H242" s="19" t="str">
        <f>IF(D242&lt;&gt;"",ROUND(G242*IF(Informe!$D$6&gt;=DATEVALUE("22/11/2019"),Informe!$D$9,C242/365)*F242,IF(FALSE,-3,2)),"")</f>
        <v/>
      </c>
      <c r="I242" s="19" t="str">
        <f t="shared" si="6"/>
        <v/>
      </c>
    </row>
    <row r="243" spans="1:9" x14ac:dyDescent="0.35">
      <c r="A243" s="15" t="str">
        <f>IFERROR(IF(IF(AND(ROW(A243)=ROW($A$4),Informe!$D$5&lt;DATEVALUE("28/07/2006")),Informe!$D$5+1,INDEX('Intereses moratorios'!$A$7:$A$246,MATCH(Informe!$D$5,'Intereses moratorios'!$A$7:$A$246,1)+ROW(A243)-ROW($A$4)))=0,"",IF(AND(ROW(A243)=ROW($A$4),Informe!$D$5&lt;DATEVALUE("28/07/2006")),Informe!$D$5+1,INDEX('Intereses moratorios'!$A$7:$A$246,MATCH(Informe!$D$5,'Intereses moratorios'!$A$7:$A$246,1)+ROW(A243)-ROW($A$4)))),"")</f>
        <v/>
      </c>
      <c r="B243" s="15" t="str">
        <f>IFERROR(INDEX('Intereses moratorios'!$B$7:$B$246,MATCH(A243,'Intereses moratorios'!$A$7:$A$246,0)),"")</f>
        <v/>
      </c>
      <c r="C243" s="16" t="str">
        <f>IF(A243="","",IFERROR(IF(Informe!$D$6&gt;=DATEVALUE("22/11/2019"),Informe!$D$8,INDEX('Intereses moratorios'!$D$7:$D$246,MATCH(A243,'Intereses moratorios'!$A$7:$A$246,0))),""))</f>
        <v/>
      </c>
      <c r="D243" s="15" t="str">
        <f>IF(AND(B243&gt;Informe!$D$5,A243&lt;=Informe!$D$6),IF(D242="",Informe!$D$5+1,A243),"")</f>
        <v/>
      </c>
      <c r="E243" s="15" t="str">
        <f>IF(D243&lt;&gt;"",IF(#REF!="",MIN(Informe!$D$6,B243),B243),"")</f>
        <v/>
      </c>
      <c r="F243" s="17" t="str">
        <f>IF(D243&lt;&gt;"",IF(Informe!$F$11="",E243-D243+1,IF(AND(D243&gt;DATE(YEAR(Informe!$F$11)+2,MONTH(Informe!$F$11),DAY(Informe!$F$11)),OR(E243&lt;Informe!$F$12,Informe!$F$12=""))=FALSE,IF(AND(D243&lt;=DATE(YEAR(Informe!$F$11)+2,MONTH(Informe!$F$11),DAY(Informe!$F$11)),E243&gt;=DATE(YEAR(Informe!$F$11)+2,MONTH(Informe!$F$11),DAY(Informe!$F$11)))=TRUE,MIN(E243,DATE(YEAR(Informe!$F$11)+2,MONTH(Informe!$F$11),DAY(Informe!$F$11))),E243)-IF(AND(D243&lt;=Informe!$F$12,E243&gt;=Informe!$F$12)=TRUE,MAX(D243,Informe!$F$12),D243)+1,0)),"")</f>
        <v/>
      </c>
      <c r="G243" s="18" t="str">
        <f>IF(D243&lt;&gt;"",IF(G242="",Informe!$D$4,G242),"")</f>
        <v/>
      </c>
      <c r="H243" s="19" t="str">
        <f>IF(D243&lt;&gt;"",ROUND(G243*IF(Informe!$D$6&gt;=DATEVALUE("22/11/2019"),Informe!$D$9,C243/365)*F243,IF(FALSE,-3,2)),"")</f>
        <v/>
      </c>
      <c r="I243" s="19" t="str">
        <f t="shared" si="6"/>
        <v/>
      </c>
    </row>
    <row r="244" spans="1:9" x14ac:dyDescent="0.35">
      <c r="A244" s="15" t="str">
        <f>IFERROR(IF(IF(AND(ROW(A244)=ROW($A$4),Informe!$D$5&lt;DATEVALUE("28/07/2006")),Informe!$D$5+1,INDEX('Intereses moratorios'!$A$7:$A$246,MATCH(Informe!$D$5,'Intereses moratorios'!$A$7:$A$246,1)+ROW(A244)-ROW($A$4)))=0,"",IF(AND(ROW(A244)=ROW($A$4),Informe!$D$5&lt;DATEVALUE("28/07/2006")),Informe!$D$5+1,INDEX('Intereses moratorios'!$A$7:$A$246,MATCH(Informe!$D$5,'Intereses moratorios'!$A$7:$A$246,1)+ROW(A244)-ROW($A$4)))),"")</f>
        <v/>
      </c>
      <c r="B244" s="15" t="str">
        <f>IFERROR(INDEX('Intereses moratorios'!$B$7:$B$246,MATCH(A244,'Intereses moratorios'!$A$7:$A$246,0)),"")</f>
        <v/>
      </c>
      <c r="C244" s="16" t="str">
        <f>IF(A244="","",IFERROR(IF(Informe!$D$6&gt;=DATEVALUE("22/11/2019"),Informe!$D$8,INDEX('Intereses moratorios'!$D$7:$D$246,MATCH(A244,'Intereses moratorios'!$A$7:$A$246,0))),""))</f>
        <v/>
      </c>
      <c r="D244" s="15" t="str">
        <f>IF(AND(B244&gt;Informe!$D$5,A244&lt;=Informe!$D$6),IF(D243="",Informe!$D$5+1,A244),"")</f>
        <v/>
      </c>
      <c r="E244" s="15" t="str">
        <f>IF(D244&lt;&gt;"",IF(#REF!="",MIN(Informe!$D$6,B244),B244),"")</f>
        <v/>
      </c>
      <c r="F244" s="17" t="str">
        <f>IF(D244&lt;&gt;"",IF(Informe!$F$11="",E244-D244+1,IF(AND(D244&gt;DATE(YEAR(Informe!$F$11)+2,MONTH(Informe!$F$11),DAY(Informe!$F$11)),OR(E244&lt;Informe!$F$12,Informe!$F$12=""))=FALSE,IF(AND(D244&lt;=DATE(YEAR(Informe!$F$11)+2,MONTH(Informe!$F$11),DAY(Informe!$F$11)),E244&gt;=DATE(YEAR(Informe!$F$11)+2,MONTH(Informe!$F$11),DAY(Informe!$F$11)))=TRUE,MIN(E244,DATE(YEAR(Informe!$F$11)+2,MONTH(Informe!$F$11),DAY(Informe!$F$11))),E244)-IF(AND(D244&lt;=Informe!$F$12,E244&gt;=Informe!$F$12)=TRUE,MAX(D244,Informe!$F$12),D244)+1,0)),"")</f>
        <v/>
      </c>
      <c r="G244" s="18" t="str">
        <f>IF(D244&lt;&gt;"",IF(G243="",Informe!$D$4,G243),"")</f>
        <v/>
      </c>
      <c r="H244" s="19" t="str">
        <f>IF(D244&lt;&gt;"",ROUND(G244*IF(Informe!$D$6&gt;=DATEVALUE("22/11/2019"),Informe!$D$9,C244/365)*F244,IF(FALSE,-3,2)),"")</f>
        <v/>
      </c>
      <c r="I244" s="19" t="str">
        <f t="shared" si="6"/>
        <v/>
      </c>
    </row>
    <row r="245" spans="1:9" x14ac:dyDescent="0.35">
      <c r="A245" s="15" t="str">
        <f>IFERROR(IF(IF(AND(ROW(A245)=ROW($A$4),Informe!$D$5&lt;DATEVALUE("28/07/2006")),Informe!$D$5+1,INDEX('Intereses moratorios'!$A$7:$A$246,MATCH(Informe!$D$5,'Intereses moratorios'!$A$7:$A$246,1)+ROW(A245)-ROW($A$4)))=0,"",IF(AND(ROW(A245)=ROW($A$4),Informe!$D$5&lt;DATEVALUE("28/07/2006")),Informe!$D$5+1,INDEX('Intereses moratorios'!$A$7:$A$246,MATCH(Informe!$D$5,'Intereses moratorios'!$A$7:$A$246,1)+ROW(A245)-ROW($A$4)))),"")</f>
        <v/>
      </c>
      <c r="B245" s="15" t="str">
        <f>IFERROR(INDEX('Intereses moratorios'!$B$7:$B$246,MATCH(A245,'Intereses moratorios'!$A$7:$A$246,0)),"")</f>
        <v/>
      </c>
      <c r="C245" s="16" t="str">
        <f>IF(A245="","",IFERROR(IF(Informe!$D$6&gt;=DATEVALUE("22/11/2019"),Informe!$D$8,INDEX('Intereses moratorios'!$D$7:$D$246,MATCH(A245,'Intereses moratorios'!$A$7:$A$246,0))),""))</f>
        <v/>
      </c>
      <c r="D245" s="15" t="str">
        <f>IF(AND(B245&gt;Informe!$D$5,A245&lt;=Informe!$D$6),IF(D244="",Informe!$D$5+1,A245),"")</f>
        <v/>
      </c>
      <c r="E245" s="15" t="str">
        <f>IF(D245&lt;&gt;"",IF(#REF!="",MIN(Informe!$D$6,B245),B245),"")</f>
        <v/>
      </c>
      <c r="F245" s="17" t="str">
        <f>IF(D245&lt;&gt;"",IF(Informe!$F$11="",E245-D245+1,IF(AND(D245&gt;DATE(YEAR(Informe!$F$11)+2,MONTH(Informe!$F$11),DAY(Informe!$F$11)),OR(E245&lt;Informe!$F$12,Informe!$F$12=""))=FALSE,IF(AND(D245&lt;=DATE(YEAR(Informe!$F$11)+2,MONTH(Informe!$F$11),DAY(Informe!$F$11)),E245&gt;=DATE(YEAR(Informe!$F$11)+2,MONTH(Informe!$F$11),DAY(Informe!$F$11)))=TRUE,MIN(E245,DATE(YEAR(Informe!$F$11)+2,MONTH(Informe!$F$11),DAY(Informe!$F$11))),E245)-IF(AND(D245&lt;=Informe!$F$12,E245&gt;=Informe!$F$12)=TRUE,MAX(D245,Informe!$F$12),D245)+1,0)),"")</f>
        <v/>
      </c>
      <c r="G245" s="18" t="str">
        <f>IF(D245&lt;&gt;"",IF(G244="",Informe!$D$4,G244),"")</f>
        <v/>
      </c>
      <c r="H245" s="19" t="str">
        <f>IF(D245&lt;&gt;"",ROUND(G245*IF(Informe!$D$6&gt;=DATEVALUE("22/11/2019"),Informe!$D$9,C245/365)*F245,IF(FALSE,-3,2)),"")</f>
        <v/>
      </c>
      <c r="I245" s="19" t="str">
        <f t="shared" si="6"/>
        <v/>
      </c>
    </row>
    <row r="246" spans="1:9" x14ac:dyDescent="0.35">
      <c r="A246" s="15" t="str">
        <f>IFERROR(IF(IF(AND(ROW(A246)=ROW($A$4),Informe!$D$5&lt;DATEVALUE("28/07/2006")),Informe!$D$5+1,INDEX('Intereses moratorios'!$A$7:$A$246,MATCH(Informe!$D$5,'Intereses moratorios'!$A$7:$A$246,1)+ROW(A246)-ROW($A$4)))=0,"",IF(AND(ROW(A246)=ROW($A$4),Informe!$D$5&lt;DATEVALUE("28/07/2006")),Informe!$D$5+1,INDEX('Intereses moratorios'!$A$7:$A$246,MATCH(Informe!$D$5,'Intereses moratorios'!$A$7:$A$246,1)+ROW(A246)-ROW($A$4)))),"")</f>
        <v/>
      </c>
      <c r="B246" s="15" t="str">
        <f>IFERROR(INDEX('Intereses moratorios'!$B$7:$B$246,MATCH(A246,'Intereses moratorios'!$A$7:$A$246,0)),"")</f>
        <v/>
      </c>
      <c r="C246" s="16" t="str">
        <f>IF(A246="","",IFERROR(IF(Informe!$D$6&gt;=DATEVALUE("22/11/2019"),Informe!$D$8,INDEX('Intereses moratorios'!$D$7:$D$246,MATCH(A246,'Intereses moratorios'!$A$7:$A$246,0))),""))</f>
        <v/>
      </c>
      <c r="D246" s="15" t="str">
        <f>IF(AND(B246&gt;Informe!$D$5,A246&lt;=Informe!$D$6),IF(D245="",Informe!$D$5+1,A246),"")</f>
        <v/>
      </c>
      <c r="E246" s="15" t="str">
        <f>IF(D246&lt;&gt;"",IF(#REF!="",MIN(Informe!$D$6,B246),B246),"")</f>
        <v/>
      </c>
      <c r="F246" s="17" t="str">
        <f>IF(D246&lt;&gt;"",IF(Informe!$F$11="",E246-D246+1,IF(AND(D246&gt;DATE(YEAR(Informe!$F$11)+2,MONTH(Informe!$F$11),DAY(Informe!$F$11)),OR(E246&lt;Informe!$F$12,Informe!$F$12=""))=FALSE,IF(AND(D246&lt;=DATE(YEAR(Informe!$F$11)+2,MONTH(Informe!$F$11),DAY(Informe!$F$11)),E246&gt;=DATE(YEAR(Informe!$F$11)+2,MONTH(Informe!$F$11),DAY(Informe!$F$11)))=TRUE,MIN(E246,DATE(YEAR(Informe!$F$11)+2,MONTH(Informe!$F$11),DAY(Informe!$F$11))),E246)-IF(AND(D246&lt;=Informe!$F$12,E246&gt;=Informe!$F$12)=TRUE,MAX(D246,Informe!$F$12),D246)+1,0)),"")</f>
        <v/>
      </c>
      <c r="G246" s="18" t="str">
        <f>IF(D246&lt;&gt;"",IF(G245="",Informe!$D$4,G245),"")</f>
        <v/>
      </c>
      <c r="H246" s="19" t="str">
        <f>IF(D246&lt;&gt;"",ROUND(G246*IF(Informe!$D$6&gt;=DATEVALUE("22/11/2019"),Informe!$D$9,C246/365)*F246,IF(FALSE,-3,2)),"")</f>
        <v/>
      </c>
      <c r="I246" s="19" t="str">
        <f t="shared" si="6"/>
        <v/>
      </c>
    </row>
    <row r="247" spans="1:9" x14ac:dyDescent="0.35">
      <c r="A247" s="15" t="str">
        <f>IFERROR(IF(IF(AND(ROW(A247)=ROW($A$4),Informe!$D$5&lt;DATEVALUE("28/07/2006")),Informe!$D$5+1,INDEX('Intereses moratorios'!$A$7:$A$246,MATCH(Informe!$D$5,'Intereses moratorios'!$A$7:$A$246,1)+ROW(A247)-ROW($A$4)))=0,"",IF(AND(ROW(A247)=ROW($A$4),Informe!$D$5&lt;DATEVALUE("28/07/2006")),Informe!$D$5+1,INDEX('Intereses moratorios'!$A$7:$A$246,MATCH(Informe!$D$5,'Intereses moratorios'!$A$7:$A$246,1)+ROW(A247)-ROW($A$4)))),"")</f>
        <v/>
      </c>
      <c r="B247" s="15" t="str">
        <f>IFERROR(INDEX('Intereses moratorios'!$B$7:$B$246,MATCH(A247,'Intereses moratorios'!$A$7:$A$246,0)),"")</f>
        <v/>
      </c>
      <c r="C247" s="16" t="str">
        <f>IF(A247="","",IFERROR(IF(Informe!$D$6&gt;=DATEVALUE("22/11/2019"),Informe!$D$8,INDEX('Intereses moratorios'!$D$7:$D$246,MATCH(A247,'Intereses moratorios'!$A$7:$A$246,0))),""))</f>
        <v/>
      </c>
      <c r="D247" s="15" t="str">
        <f>IF(AND(B247&gt;Informe!$D$5,A247&lt;=Informe!$D$6),IF(D246="",Informe!$D$5+1,A247),"")</f>
        <v/>
      </c>
      <c r="E247" s="15" t="str">
        <f>IF(D247&lt;&gt;"",IF(#REF!="",MIN(Informe!$D$6,B247),B247),"")</f>
        <v/>
      </c>
      <c r="F247" s="17" t="str">
        <f>IF(D247&lt;&gt;"",IF(Informe!$F$11="",E247-D247+1,IF(AND(D247&gt;DATE(YEAR(Informe!$F$11)+2,MONTH(Informe!$F$11),DAY(Informe!$F$11)),OR(E247&lt;Informe!$F$12,Informe!$F$12=""))=FALSE,IF(AND(D247&lt;=DATE(YEAR(Informe!$F$11)+2,MONTH(Informe!$F$11),DAY(Informe!$F$11)),E247&gt;=DATE(YEAR(Informe!$F$11)+2,MONTH(Informe!$F$11),DAY(Informe!$F$11)))=TRUE,MIN(E247,DATE(YEAR(Informe!$F$11)+2,MONTH(Informe!$F$11),DAY(Informe!$F$11))),E247)-IF(AND(D247&lt;=Informe!$F$12,E247&gt;=Informe!$F$12)=TRUE,MAX(D247,Informe!$F$12),D247)+1,0)),"")</f>
        <v/>
      </c>
      <c r="G247" s="18" t="str">
        <f>IF(D247&lt;&gt;"",IF(G246="",Informe!$D$4,G246),"")</f>
        <v/>
      </c>
      <c r="H247" s="19" t="str">
        <f>IF(D247&lt;&gt;"",ROUND(G247*IF(Informe!$D$6&gt;=DATEVALUE("22/11/2019"),Informe!$D$9,C247/365)*F247,IF(FALSE,-3,2)),"")</f>
        <v/>
      </c>
      <c r="I247" s="19" t="str">
        <f t="shared" si="6"/>
        <v/>
      </c>
    </row>
    <row r="248" spans="1:9" x14ac:dyDescent="0.35">
      <c r="A248" s="15" t="str">
        <f>IFERROR(IF(IF(AND(ROW(A248)=ROW($A$4),Informe!$D$5&lt;DATEVALUE("28/07/2006")),Informe!$D$5+1,INDEX('Intereses moratorios'!$A$7:$A$246,MATCH(Informe!$D$5,'Intereses moratorios'!$A$7:$A$246,1)+ROW(A248)-ROW($A$4)))=0,"",IF(AND(ROW(A248)=ROW($A$4),Informe!$D$5&lt;DATEVALUE("28/07/2006")),Informe!$D$5+1,INDEX('Intereses moratorios'!$A$7:$A$246,MATCH(Informe!$D$5,'Intereses moratorios'!$A$7:$A$246,1)+ROW(A248)-ROW($A$4)))),"")</f>
        <v/>
      </c>
      <c r="B248" s="15" t="str">
        <f>IFERROR(INDEX('Intereses moratorios'!$B$7:$B$246,MATCH(A248,'Intereses moratorios'!$A$7:$A$246,0)),"")</f>
        <v/>
      </c>
      <c r="C248" s="16" t="str">
        <f>IF(A248="","",IFERROR(IF(Informe!$D$6&gt;=DATEVALUE("22/11/2019"),Informe!$D$8,INDEX('Intereses moratorios'!$D$7:$D$246,MATCH(A248,'Intereses moratorios'!$A$7:$A$246,0))),""))</f>
        <v/>
      </c>
      <c r="D248" s="15" t="str">
        <f>IF(AND(B248&gt;Informe!$D$5,A248&lt;=Informe!$D$6),IF(D247="",Informe!$D$5+1,A248),"")</f>
        <v/>
      </c>
      <c r="E248" s="15" t="str">
        <f>IF(D248&lt;&gt;"",IF(#REF!="",MIN(Informe!$D$6,B248),B248),"")</f>
        <v/>
      </c>
      <c r="F248" s="17" t="str">
        <f>IF(D248&lt;&gt;"",IF(Informe!$F$11="",E248-D248+1,IF(AND(D248&gt;DATE(YEAR(Informe!$F$11)+2,MONTH(Informe!$F$11),DAY(Informe!$F$11)),OR(E248&lt;Informe!$F$12,Informe!$F$12=""))=FALSE,IF(AND(D248&lt;=DATE(YEAR(Informe!$F$11)+2,MONTH(Informe!$F$11),DAY(Informe!$F$11)),E248&gt;=DATE(YEAR(Informe!$F$11)+2,MONTH(Informe!$F$11),DAY(Informe!$F$11)))=TRUE,MIN(E248,DATE(YEAR(Informe!$F$11)+2,MONTH(Informe!$F$11),DAY(Informe!$F$11))),E248)-IF(AND(D248&lt;=Informe!$F$12,E248&gt;=Informe!$F$12)=TRUE,MAX(D248,Informe!$F$12),D248)+1,0)),"")</f>
        <v/>
      </c>
      <c r="G248" s="18" t="str">
        <f>IF(D248&lt;&gt;"",IF(G247="",Informe!$D$4,G247),"")</f>
        <v/>
      </c>
      <c r="H248" s="19" t="str">
        <f>IF(D248&lt;&gt;"",ROUND(G248*IF(Informe!$D$6&gt;=DATEVALUE("22/11/2019"),Informe!$D$9,C248/365)*F248,IF(FALSE,-3,2)),"")</f>
        <v/>
      </c>
      <c r="I248" s="19" t="str">
        <f t="shared" si="6"/>
        <v/>
      </c>
    </row>
    <row r="249" spans="1:9" x14ac:dyDescent="0.35">
      <c r="A249" s="15" t="str">
        <f>IFERROR(IF(IF(AND(ROW(A249)=ROW($A$4),Informe!$D$5&lt;DATEVALUE("28/07/2006")),Informe!$D$5+1,INDEX('Intereses moratorios'!$A$7:$A$246,MATCH(Informe!$D$5,'Intereses moratorios'!$A$7:$A$246,1)+ROW(A249)-ROW($A$4)))=0,"",IF(AND(ROW(A249)=ROW($A$4),Informe!$D$5&lt;DATEVALUE("28/07/2006")),Informe!$D$5+1,INDEX('Intereses moratorios'!$A$7:$A$246,MATCH(Informe!$D$5,'Intereses moratorios'!$A$7:$A$246,1)+ROW(A249)-ROW($A$4)))),"")</f>
        <v/>
      </c>
      <c r="B249" s="15" t="str">
        <f>IFERROR(INDEX('Intereses moratorios'!$B$7:$B$246,MATCH(A249,'Intereses moratorios'!$A$7:$A$246,0)),"")</f>
        <v/>
      </c>
      <c r="C249" s="16" t="str">
        <f>IF(A249="","",IFERROR(IF(Informe!$D$6&gt;=DATEVALUE("22/11/2019"),Informe!$D$8,INDEX('Intereses moratorios'!$D$7:$D$246,MATCH(A249,'Intereses moratorios'!$A$7:$A$246,0))),""))</f>
        <v/>
      </c>
      <c r="D249" s="15" t="str">
        <f>IF(AND(B249&gt;Informe!$D$5,A249&lt;=Informe!$D$6),IF(D248="",Informe!$D$5+1,A249),"")</f>
        <v/>
      </c>
      <c r="E249" s="15" t="str">
        <f>IF(D249&lt;&gt;"",IF(#REF!="",MIN(Informe!$D$6,B249),B249),"")</f>
        <v/>
      </c>
      <c r="F249" s="17" t="str">
        <f>IF(D249&lt;&gt;"",IF(Informe!$F$11="",E249-D249+1,IF(AND(D249&gt;DATE(YEAR(Informe!$F$11)+2,MONTH(Informe!$F$11),DAY(Informe!$F$11)),OR(E249&lt;Informe!$F$12,Informe!$F$12=""))=FALSE,IF(AND(D249&lt;=DATE(YEAR(Informe!$F$11)+2,MONTH(Informe!$F$11),DAY(Informe!$F$11)),E249&gt;=DATE(YEAR(Informe!$F$11)+2,MONTH(Informe!$F$11),DAY(Informe!$F$11)))=TRUE,MIN(E249,DATE(YEAR(Informe!$F$11)+2,MONTH(Informe!$F$11),DAY(Informe!$F$11))),E249)-IF(AND(D249&lt;=Informe!$F$12,E249&gt;=Informe!$F$12)=TRUE,MAX(D249,Informe!$F$12),D249)+1,0)),"")</f>
        <v/>
      </c>
      <c r="G249" s="18" t="str">
        <f>IF(D249&lt;&gt;"",IF(G248="",Informe!$D$4,G248),"")</f>
        <v/>
      </c>
      <c r="H249" s="19" t="str">
        <f>IF(D249&lt;&gt;"",ROUND(G249*IF(Informe!$D$6&gt;=DATEVALUE("22/11/2019"),Informe!$D$9,C249/365)*F249,IF(FALSE,-3,2)),"")</f>
        <v/>
      </c>
      <c r="I249" s="19" t="str">
        <f t="shared" si="6"/>
        <v/>
      </c>
    </row>
    <row r="250" spans="1:9" x14ac:dyDescent="0.35">
      <c r="A250" s="15" t="str">
        <f>IFERROR(IF(IF(AND(ROW(A250)=ROW($A$4),Informe!$D$5&lt;DATEVALUE("28/07/2006")),Informe!$D$5+1,INDEX('Intereses moratorios'!$A$7:$A$246,MATCH(Informe!$D$5,'Intereses moratorios'!$A$7:$A$246,1)+ROW(A250)-ROW($A$4)))=0,"",IF(AND(ROW(A250)=ROW($A$4),Informe!$D$5&lt;DATEVALUE("28/07/2006")),Informe!$D$5+1,INDEX('Intereses moratorios'!$A$7:$A$246,MATCH(Informe!$D$5,'Intereses moratorios'!$A$7:$A$246,1)+ROW(A250)-ROW($A$4)))),"")</f>
        <v/>
      </c>
      <c r="B250" s="15" t="str">
        <f>IFERROR(INDEX('Intereses moratorios'!$B$7:$B$246,MATCH(A250,'Intereses moratorios'!$A$7:$A$246,0)),"")</f>
        <v/>
      </c>
      <c r="C250" s="16" t="str">
        <f>IF(A250="","",IFERROR(IF(Informe!$D$6&gt;=DATEVALUE("22/11/2019"),Informe!$D$8,INDEX('Intereses moratorios'!$D$7:$D$246,MATCH(A250,'Intereses moratorios'!$A$7:$A$246,0))),""))</f>
        <v/>
      </c>
      <c r="D250" s="15" t="str">
        <f>IF(AND(B250&gt;Informe!$D$5,A250&lt;=Informe!$D$6),IF(D249="",Informe!$D$5+1,A250),"")</f>
        <v/>
      </c>
      <c r="E250" s="15" t="str">
        <f>IF(D250&lt;&gt;"",IF(#REF!="",MIN(Informe!$D$6,B250),B250),"")</f>
        <v/>
      </c>
      <c r="F250" s="17" t="str">
        <f>IF(D250&lt;&gt;"",IF(Informe!$F$11="",E250-D250+1,IF(AND(D250&gt;DATE(YEAR(Informe!$F$11)+2,MONTH(Informe!$F$11),DAY(Informe!$F$11)),OR(E250&lt;Informe!$F$12,Informe!$F$12=""))=FALSE,IF(AND(D250&lt;=DATE(YEAR(Informe!$F$11)+2,MONTH(Informe!$F$11),DAY(Informe!$F$11)),E250&gt;=DATE(YEAR(Informe!$F$11)+2,MONTH(Informe!$F$11),DAY(Informe!$F$11)))=TRUE,MIN(E250,DATE(YEAR(Informe!$F$11)+2,MONTH(Informe!$F$11),DAY(Informe!$F$11))),E250)-IF(AND(D250&lt;=Informe!$F$12,E250&gt;=Informe!$F$12)=TRUE,MAX(D250,Informe!$F$12),D250)+1,0)),"")</f>
        <v/>
      </c>
      <c r="G250" s="18" t="str">
        <f>IF(D250&lt;&gt;"",IF(G249="",Informe!$D$4,G249),"")</f>
        <v/>
      </c>
      <c r="H250" s="19" t="str">
        <f>IF(D250&lt;&gt;"",ROUND(G250*IF(Informe!$D$6&gt;=DATEVALUE("22/11/2019"),Informe!$D$9,C250/365)*F250,IF(FALSE,-3,2)),"")</f>
        <v/>
      </c>
      <c r="I250" s="19" t="str">
        <f t="shared" si="6"/>
        <v/>
      </c>
    </row>
    <row r="251" spans="1:9" x14ac:dyDescent="0.35">
      <c r="A251" s="15" t="str">
        <f>IFERROR(IF(IF(AND(ROW(A251)=ROW($A$4),Informe!$D$5&lt;DATEVALUE("28/07/2006")),Informe!$D$5+1,INDEX('Intereses moratorios'!$A$7:$A$246,MATCH(Informe!$D$5,'Intereses moratorios'!$A$7:$A$246,1)+ROW(A251)-ROW($A$4)))=0,"",IF(AND(ROW(A251)=ROW($A$4),Informe!$D$5&lt;DATEVALUE("28/07/2006")),Informe!$D$5+1,INDEX('Intereses moratorios'!$A$7:$A$246,MATCH(Informe!$D$5,'Intereses moratorios'!$A$7:$A$246,1)+ROW(A251)-ROW($A$4)))),"")</f>
        <v/>
      </c>
      <c r="B251" s="15" t="str">
        <f>IFERROR(INDEX('Intereses moratorios'!$B$7:$B$246,MATCH(A251,'Intereses moratorios'!$A$7:$A$246,0)),"")</f>
        <v/>
      </c>
      <c r="C251" s="16" t="str">
        <f>IF(A251="","",IFERROR(IF(Informe!$D$6&gt;=DATEVALUE("22/11/2019"),Informe!$D$8,INDEX('Intereses moratorios'!$D$7:$D$246,MATCH(A251,'Intereses moratorios'!$A$7:$A$246,0))),""))</f>
        <v/>
      </c>
      <c r="D251" s="15" t="str">
        <f>IF(AND(B251&gt;Informe!$D$5,A251&lt;=Informe!$D$6),IF(D250="",Informe!$D$5+1,A251),"")</f>
        <v/>
      </c>
      <c r="E251" s="15" t="str">
        <f>IF(D251&lt;&gt;"",IF(#REF!="",MIN(Informe!$D$6,B251),B251),"")</f>
        <v/>
      </c>
      <c r="F251" s="17" t="str">
        <f>IF(D251&lt;&gt;"",IF(Informe!$F$11="",E251-D251+1,IF(AND(D251&gt;DATE(YEAR(Informe!$F$11)+2,MONTH(Informe!$F$11),DAY(Informe!$F$11)),OR(E251&lt;Informe!$F$12,Informe!$F$12=""))=FALSE,IF(AND(D251&lt;=DATE(YEAR(Informe!$F$11)+2,MONTH(Informe!$F$11),DAY(Informe!$F$11)),E251&gt;=DATE(YEAR(Informe!$F$11)+2,MONTH(Informe!$F$11),DAY(Informe!$F$11)))=TRUE,MIN(E251,DATE(YEAR(Informe!$F$11)+2,MONTH(Informe!$F$11),DAY(Informe!$F$11))),E251)-IF(AND(D251&lt;=Informe!$F$12,E251&gt;=Informe!$F$12)=TRUE,MAX(D251,Informe!$F$12),D251)+1,0)),"")</f>
        <v/>
      </c>
      <c r="G251" s="18" t="str">
        <f>IF(D251&lt;&gt;"",IF(G250="",Informe!$D$4,G250),"")</f>
        <v/>
      </c>
      <c r="H251" s="19" t="str">
        <f>IF(D251&lt;&gt;"",ROUND(G251*IF(Informe!$D$6&gt;=DATEVALUE("22/11/2019"),Informe!$D$9,C251/365)*F251,IF(FALSE,-3,2)),"")</f>
        <v/>
      </c>
      <c r="I251" s="19" t="str">
        <f t="shared" si="6"/>
        <v/>
      </c>
    </row>
    <row r="252" spans="1:9" x14ac:dyDescent="0.35">
      <c r="A252" s="15" t="str">
        <f>IFERROR(IF(IF(AND(ROW(A252)=ROW($A$4),Informe!$D$5&lt;DATEVALUE("28/07/2006")),Informe!$D$5+1,INDEX('Intereses moratorios'!$A$7:$A$246,MATCH(Informe!$D$5,'Intereses moratorios'!$A$7:$A$246,1)+ROW(A252)-ROW($A$4)))=0,"",IF(AND(ROW(A252)=ROW($A$4),Informe!$D$5&lt;DATEVALUE("28/07/2006")),Informe!$D$5+1,INDEX('Intereses moratorios'!$A$7:$A$246,MATCH(Informe!$D$5,'Intereses moratorios'!$A$7:$A$246,1)+ROW(A252)-ROW($A$4)))),"")</f>
        <v/>
      </c>
      <c r="B252" s="15" t="str">
        <f>IFERROR(INDEX('Intereses moratorios'!$B$7:$B$246,MATCH(A252,'Intereses moratorios'!$A$7:$A$246,0)),"")</f>
        <v/>
      </c>
      <c r="C252" s="16" t="str">
        <f>IF(A252="","",IFERROR(IF(Informe!$D$6&gt;=DATEVALUE("22/11/2019"),Informe!$D$8,INDEX('Intereses moratorios'!$D$7:$D$246,MATCH(A252,'Intereses moratorios'!$A$7:$A$246,0))),""))</f>
        <v/>
      </c>
      <c r="D252" s="15" t="str">
        <f>IF(AND(B252&gt;Informe!$D$5,A252&lt;=Informe!$D$6),IF(D251="",Informe!$D$5+1,A252),"")</f>
        <v/>
      </c>
      <c r="E252" s="15" t="str">
        <f>IF(D252&lt;&gt;"",IF(#REF!="",MIN(Informe!$D$6,B252),B252),"")</f>
        <v/>
      </c>
      <c r="F252" s="17" t="str">
        <f>IF(D252&lt;&gt;"",IF(Informe!$F$11="",E252-D252+1,IF(AND(D252&gt;DATE(YEAR(Informe!$F$11)+2,MONTH(Informe!$F$11),DAY(Informe!$F$11)),OR(E252&lt;Informe!$F$12,Informe!$F$12=""))=FALSE,IF(AND(D252&lt;=DATE(YEAR(Informe!$F$11)+2,MONTH(Informe!$F$11),DAY(Informe!$F$11)),E252&gt;=DATE(YEAR(Informe!$F$11)+2,MONTH(Informe!$F$11),DAY(Informe!$F$11)))=TRUE,MIN(E252,DATE(YEAR(Informe!$F$11)+2,MONTH(Informe!$F$11),DAY(Informe!$F$11))),E252)-IF(AND(D252&lt;=Informe!$F$12,E252&gt;=Informe!$F$12)=TRUE,MAX(D252,Informe!$F$12),D252)+1,0)),"")</f>
        <v/>
      </c>
      <c r="G252" s="18" t="str">
        <f>IF(D252&lt;&gt;"",IF(G251="",Informe!$D$4,G251),"")</f>
        <v/>
      </c>
      <c r="H252" s="19" t="str">
        <f>IF(D252&lt;&gt;"",ROUND(G252*IF(Informe!$D$6&gt;=DATEVALUE("22/11/2019"),Informe!$D$9,C252/365)*F252,IF(FALSE,-3,2)),"")</f>
        <v/>
      </c>
      <c r="I252" s="19" t="str">
        <f t="shared" si="6"/>
        <v/>
      </c>
    </row>
    <row r="253" spans="1:9" x14ac:dyDescent="0.35">
      <c r="A253" s="15" t="str">
        <f>IFERROR(IF(IF(AND(ROW(A253)=ROW($A$4),Informe!$D$5&lt;DATEVALUE("28/07/2006")),Informe!$D$5+1,INDEX('Intereses moratorios'!$A$7:$A$246,MATCH(Informe!$D$5,'Intereses moratorios'!$A$7:$A$246,1)+ROW(A253)-ROW($A$4)))=0,"",IF(AND(ROW(A253)=ROW($A$4),Informe!$D$5&lt;DATEVALUE("28/07/2006")),Informe!$D$5+1,INDEX('Intereses moratorios'!$A$7:$A$246,MATCH(Informe!$D$5,'Intereses moratorios'!$A$7:$A$246,1)+ROW(A253)-ROW($A$4)))),"")</f>
        <v/>
      </c>
      <c r="B253" s="15" t="str">
        <f>IFERROR(INDEX('Intereses moratorios'!$B$7:$B$246,MATCH(A253,'Intereses moratorios'!$A$7:$A$246,0)),"")</f>
        <v/>
      </c>
      <c r="C253" s="16" t="str">
        <f>IF(A253="","",IFERROR(IF(Informe!$D$6&gt;=DATEVALUE("22/11/2019"),Informe!$D$8,INDEX('Intereses moratorios'!$D$7:$D$246,MATCH(A253,'Intereses moratorios'!$A$7:$A$246,0))),""))</f>
        <v/>
      </c>
      <c r="D253" s="15" t="str">
        <f>IF(AND(B253&gt;Informe!$D$5,A253&lt;=Informe!$D$6),IF(D252="",Informe!$D$5+1,A253),"")</f>
        <v/>
      </c>
      <c r="E253" s="15" t="str">
        <f>IF(D253&lt;&gt;"",IF(#REF!="",MIN(Informe!$D$6,B253),B253),"")</f>
        <v/>
      </c>
      <c r="F253" s="17" t="str">
        <f>IF(D253&lt;&gt;"",IF(Informe!$F$11="",E253-D253+1,IF(AND(D253&gt;DATE(YEAR(Informe!$F$11)+2,MONTH(Informe!$F$11),DAY(Informe!$F$11)),OR(E253&lt;Informe!$F$12,Informe!$F$12=""))=FALSE,IF(AND(D253&lt;=DATE(YEAR(Informe!$F$11)+2,MONTH(Informe!$F$11),DAY(Informe!$F$11)),E253&gt;=DATE(YEAR(Informe!$F$11)+2,MONTH(Informe!$F$11),DAY(Informe!$F$11)))=TRUE,MIN(E253,DATE(YEAR(Informe!$F$11)+2,MONTH(Informe!$F$11),DAY(Informe!$F$11))),E253)-IF(AND(D253&lt;=Informe!$F$12,E253&gt;=Informe!$F$12)=TRUE,MAX(D253,Informe!$F$12),D253)+1,0)),"")</f>
        <v/>
      </c>
      <c r="G253" s="18" t="str">
        <f>IF(D253&lt;&gt;"",IF(G252="",Informe!$D$4,G252),"")</f>
        <v/>
      </c>
      <c r="H253" s="19" t="str">
        <f>IF(D253&lt;&gt;"",ROUND(G253*IF(Informe!$D$6&gt;=DATEVALUE("22/11/2019"),Informe!$D$9,C253/365)*F253,IF(FALSE,-3,2)),"")</f>
        <v/>
      </c>
      <c r="I253" s="19" t="str">
        <f t="shared" si="6"/>
        <v/>
      </c>
    </row>
    <row r="254" spans="1:9" x14ac:dyDescent="0.35">
      <c r="A254" s="15" t="str">
        <f>IFERROR(IF(IF(AND(ROW(A254)=ROW($A$4),Informe!$D$5&lt;DATEVALUE("28/07/2006")),Informe!$D$5+1,INDEX('Intereses moratorios'!$A$7:$A$246,MATCH(Informe!$D$5,'Intereses moratorios'!$A$7:$A$246,1)+ROW(A254)-ROW($A$4)))=0,"",IF(AND(ROW(A254)=ROW($A$4),Informe!$D$5&lt;DATEVALUE("28/07/2006")),Informe!$D$5+1,INDEX('Intereses moratorios'!$A$7:$A$246,MATCH(Informe!$D$5,'Intereses moratorios'!$A$7:$A$246,1)+ROW(A254)-ROW($A$4)))),"")</f>
        <v/>
      </c>
      <c r="B254" s="15" t="str">
        <f>IFERROR(INDEX('Intereses moratorios'!$B$7:$B$246,MATCH(A254,'Intereses moratorios'!$A$7:$A$246,0)),"")</f>
        <v/>
      </c>
      <c r="C254" s="16" t="str">
        <f>IF(A254="","",IFERROR(IF(Informe!$D$6&gt;=DATEVALUE("22/11/2019"),Informe!$D$8,INDEX('Intereses moratorios'!$D$7:$D$246,MATCH(A254,'Intereses moratorios'!$A$7:$A$246,0))),""))</f>
        <v/>
      </c>
      <c r="D254" s="15" t="str">
        <f>IF(AND(B254&gt;Informe!$D$5,A254&lt;=Informe!$D$6),IF(D253="",Informe!$D$5+1,A254),"")</f>
        <v/>
      </c>
      <c r="E254" s="15" t="str">
        <f>IF(D254&lt;&gt;"",IF(#REF!="",MIN(Informe!$D$6,B254),B254),"")</f>
        <v/>
      </c>
      <c r="F254" s="17" t="str">
        <f>IF(D254&lt;&gt;"",IF(Informe!$F$11="",E254-D254+1,IF(AND(D254&gt;DATE(YEAR(Informe!$F$11)+2,MONTH(Informe!$F$11),DAY(Informe!$F$11)),OR(E254&lt;Informe!$F$12,Informe!$F$12=""))=FALSE,IF(AND(D254&lt;=DATE(YEAR(Informe!$F$11)+2,MONTH(Informe!$F$11),DAY(Informe!$F$11)),E254&gt;=DATE(YEAR(Informe!$F$11)+2,MONTH(Informe!$F$11),DAY(Informe!$F$11)))=TRUE,MIN(E254,DATE(YEAR(Informe!$F$11)+2,MONTH(Informe!$F$11),DAY(Informe!$F$11))),E254)-IF(AND(D254&lt;=Informe!$F$12,E254&gt;=Informe!$F$12)=TRUE,MAX(D254,Informe!$F$12),D254)+1,0)),"")</f>
        <v/>
      </c>
      <c r="G254" s="18" t="str">
        <f>IF(D254&lt;&gt;"",IF(G253="",Informe!$D$4,G253),"")</f>
        <v/>
      </c>
      <c r="H254" s="19" t="str">
        <f>IF(D254&lt;&gt;"",ROUND(G254*IF(Informe!$D$6&gt;=DATEVALUE("22/11/2019"),Informe!$D$9,C254/365)*F254,IF(FALSE,-3,2)),"")</f>
        <v/>
      </c>
      <c r="I254" s="19" t="str">
        <f t="shared" si="6"/>
        <v/>
      </c>
    </row>
    <row r="255" spans="1:9" x14ac:dyDescent="0.35">
      <c r="A255" s="15" t="str">
        <f>IFERROR(IF(IF(AND(ROW(A255)=ROW($A$4),Informe!$D$5&lt;DATEVALUE("28/07/2006")),Informe!$D$5+1,INDEX('Intereses moratorios'!$A$7:$A$246,MATCH(Informe!$D$5,'Intereses moratorios'!$A$7:$A$246,1)+ROW(A255)-ROW($A$4)))=0,"",IF(AND(ROW(A255)=ROW($A$4),Informe!$D$5&lt;DATEVALUE("28/07/2006")),Informe!$D$5+1,INDEX('Intereses moratorios'!$A$7:$A$246,MATCH(Informe!$D$5,'Intereses moratorios'!$A$7:$A$246,1)+ROW(A255)-ROW($A$4)))),"")</f>
        <v/>
      </c>
      <c r="B255" s="15" t="str">
        <f>IFERROR(INDEX('Intereses moratorios'!$B$7:$B$246,MATCH(A255,'Intereses moratorios'!$A$7:$A$246,0)),"")</f>
        <v/>
      </c>
      <c r="C255" s="16" t="str">
        <f>IF(A255="","",IFERROR(IF(Informe!$D$6&gt;=DATEVALUE("22/11/2019"),Informe!$D$8,INDEX('Intereses moratorios'!$D$7:$D$246,MATCH(A255,'Intereses moratorios'!$A$7:$A$246,0))),""))</f>
        <v/>
      </c>
      <c r="D255" s="15" t="str">
        <f>IF(AND(B255&gt;Informe!$D$5,A255&lt;=Informe!$D$6),IF(D254="",Informe!$D$5+1,A255),"")</f>
        <v/>
      </c>
      <c r="E255" s="15" t="str">
        <f>IF(D255&lt;&gt;"",IF(#REF!="",MIN(Informe!$D$6,B255),B255),"")</f>
        <v/>
      </c>
      <c r="F255" s="17" t="str">
        <f>IF(D255&lt;&gt;"",IF(Informe!$F$11="",E255-D255+1,IF(AND(D255&gt;DATE(YEAR(Informe!$F$11)+2,MONTH(Informe!$F$11),DAY(Informe!$F$11)),OR(E255&lt;Informe!$F$12,Informe!$F$12=""))=FALSE,IF(AND(D255&lt;=DATE(YEAR(Informe!$F$11)+2,MONTH(Informe!$F$11),DAY(Informe!$F$11)),E255&gt;=DATE(YEAR(Informe!$F$11)+2,MONTH(Informe!$F$11),DAY(Informe!$F$11)))=TRUE,MIN(E255,DATE(YEAR(Informe!$F$11)+2,MONTH(Informe!$F$11),DAY(Informe!$F$11))),E255)-IF(AND(D255&lt;=Informe!$F$12,E255&gt;=Informe!$F$12)=TRUE,MAX(D255,Informe!$F$12),D255)+1,0)),"")</f>
        <v/>
      </c>
      <c r="G255" s="18" t="str">
        <f>IF(D255&lt;&gt;"",IF(G254="",Informe!$D$4,G254),"")</f>
        <v/>
      </c>
      <c r="H255" s="19" t="str">
        <f>IF(D255&lt;&gt;"",ROUND(G255*IF(Informe!$D$6&gt;=DATEVALUE("22/11/2019"),Informe!$D$9,C255/365)*F255,IF(FALSE,-3,2)),"")</f>
        <v/>
      </c>
      <c r="I255" s="19" t="str">
        <f t="shared" si="6"/>
        <v/>
      </c>
    </row>
    <row r="256" spans="1:9" x14ac:dyDescent="0.35">
      <c r="A256" s="15" t="str">
        <f>IFERROR(IF(IF(AND(ROW(A256)=ROW($A$4),Informe!$D$5&lt;DATEVALUE("28/07/2006")),Informe!$D$5+1,INDEX('Intereses moratorios'!$A$7:$A$246,MATCH(Informe!$D$5,'Intereses moratorios'!$A$7:$A$246,1)+ROW(A256)-ROW($A$4)))=0,"",IF(AND(ROW(A256)=ROW($A$4),Informe!$D$5&lt;DATEVALUE("28/07/2006")),Informe!$D$5+1,INDEX('Intereses moratorios'!$A$7:$A$246,MATCH(Informe!$D$5,'Intereses moratorios'!$A$7:$A$246,1)+ROW(A256)-ROW($A$4)))),"")</f>
        <v/>
      </c>
      <c r="B256" s="15" t="str">
        <f>IFERROR(INDEX('Intereses moratorios'!$B$7:$B$246,MATCH(A256,'Intereses moratorios'!$A$7:$A$246,0)),"")</f>
        <v/>
      </c>
      <c r="C256" s="16" t="str">
        <f>IF(A256="","",IFERROR(IF(Informe!$D$6&gt;=DATEVALUE("22/11/2019"),Informe!$D$8,INDEX('Intereses moratorios'!$D$7:$D$246,MATCH(A256,'Intereses moratorios'!$A$7:$A$246,0))),""))</f>
        <v/>
      </c>
      <c r="D256" s="15" t="str">
        <f>IF(AND(B256&gt;Informe!$D$5,A256&lt;=Informe!$D$6),IF(D255="",Informe!$D$5+1,A256),"")</f>
        <v/>
      </c>
      <c r="E256" s="15" t="str">
        <f>IF(D256&lt;&gt;"",IF(#REF!="",MIN(Informe!$D$6,B256),B256),"")</f>
        <v/>
      </c>
      <c r="F256" s="17" t="str">
        <f>IF(D256&lt;&gt;"",IF(Informe!$F$11="",E256-D256+1,IF(AND(D256&gt;DATE(YEAR(Informe!$F$11)+2,MONTH(Informe!$F$11),DAY(Informe!$F$11)),OR(E256&lt;Informe!$F$12,Informe!$F$12=""))=FALSE,IF(AND(D256&lt;=DATE(YEAR(Informe!$F$11)+2,MONTH(Informe!$F$11),DAY(Informe!$F$11)),E256&gt;=DATE(YEAR(Informe!$F$11)+2,MONTH(Informe!$F$11),DAY(Informe!$F$11)))=TRUE,MIN(E256,DATE(YEAR(Informe!$F$11)+2,MONTH(Informe!$F$11),DAY(Informe!$F$11))),E256)-IF(AND(D256&lt;=Informe!$F$12,E256&gt;=Informe!$F$12)=TRUE,MAX(D256,Informe!$F$12),D256)+1,0)),"")</f>
        <v/>
      </c>
      <c r="G256" s="18" t="str">
        <f>IF(D256&lt;&gt;"",IF(G255="",Informe!$D$4,G255),"")</f>
        <v/>
      </c>
      <c r="H256" s="19" t="str">
        <f>IF(D256&lt;&gt;"",ROUND(G256*IF(Informe!$D$6&gt;=DATEVALUE("22/11/2019"),Informe!$D$9,C256/365)*F256,IF(FALSE,-3,2)),"")</f>
        <v/>
      </c>
      <c r="I256" s="19" t="str">
        <f t="shared" si="6"/>
        <v/>
      </c>
    </row>
    <row r="257" spans="1:9" x14ac:dyDescent="0.35">
      <c r="A257" s="15" t="str">
        <f>IFERROR(IF(IF(AND(ROW(A257)=ROW($A$4),Informe!$D$5&lt;DATEVALUE("28/07/2006")),Informe!$D$5+1,INDEX('Intereses moratorios'!$A$7:$A$246,MATCH(Informe!$D$5,'Intereses moratorios'!$A$7:$A$246,1)+ROW(A257)-ROW($A$4)))=0,"",IF(AND(ROW(A257)=ROW($A$4),Informe!$D$5&lt;DATEVALUE("28/07/2006")),Informe!$D$5+1,INDEX('Intereses moratorios'!$A$7:$A$246,MATCH(Informe!$D$5,'Intereses moratorios'!$A$7:$A$246,1)+ROW(A257)-ROW($A$4)))),"")</f>
        <v/>
      </c>
      <c r="B257" s="15" t="str">
        <f>IFERROR(INDEX('Intereses moratorios'!$B$7:$B$246,MATCH(A257,'Intereses moratorios'!$A$7:$A$246,0)),"")</f>
        <v/>
      </c>
      <c r="C257" s="16" t="str">
        <f>IF(A257="","",IFERROR(IF(Informe!$D$6&gt;=DATEVALUE("22/11/2019"),Informe!$D$8,INDEX('Intereses moratorios'!$D$7:$D$246,MATCH(A257,'Intereses moratorios'!$A$7:$A$246,0))),""))</f>
        <v/>
      </c>
      <c r="D257" s="15" t="str">
        <f>IF(AND(B257&gt;Informe!$D$5,A257&lt;=Informe!$D$6),IF(D256="",Informe!$D$5+1,A257),"")</f>
        <v/>
      </c>
      <c r="E257" s="15" t="str">
        <f>IF(D257&lt;&gt;"",IF(#REF!="",MIN(Informe!$D$6,B257),B257),"")</f>
        <v/>
      </c>
      <c r="F257" s="17" t="str">
        <f>IF(D257&lt;&gt;"",IF(Informe!$F$11="",E257-D257+1,IF(AND(D257&gt;DATE(YEAR(Informe!$F$11)+2,MONTH(Informe!$F$11),DAY(Informe!$F$11)),OR(E257&lt;Informe!$F$12,Informe!$F$12=""))=FALSE,IF(AND(D257&lt;=DATE(YEAR(Informe!$F$11)+2,MONTH(Informe!$F$11),DAY(Informe!$F$11)),E257&gt;=DATE(YEAR(Informe!$F$11)+2,MONTH(Informe!$F$11),DAY(Informe!$F$11)))=TRUE,MIN(E257,DATE(YEAR(Informe!$F$11)+2,MONTH(Informe!$F$11),DAY(Informe!$F$11))),E257)-IF(AND(D257&lt;=Informe!$F$12,E257&gt;=Informe!$F$12)=TRUE,MAX(D257,Informe!$F$12),D257)+1,0)),"")</f>
        <v/>
      </c>
      <c r="G257" s="18" t="str">
        <f>IF(D257&lt;&gt;"",IF(G256="",Informe!$D$4,G256),"")</f>
        <v/>
      </c>
      <c r="H257" s="19" t="str">
        <f>IF(D257&lt;&gt;"",ROUND(G257*IF(Informe!$D$6&gt;=DATEVALUE("22/11/2019"),Informe!$D$9,C257/365)*F257,IF(FALSE,-3,2)),"")</f>
        <v/>
      </c>
      <c r="I257" s="19" t="str">
        <f t="shared" si="6"/>
        <v/>
      </c>
    </row>
    <row r="258" spans="1:9" x14ac:dyDescent="0.35">
      <c r="A258" s="15" t="str">
        <f>IFERROR(IF(IF(AND(ROW(A258)=ROW($A$4),Informe!$D$5&lt;DATEVALUE("28/07/2006")),Informe!$D$5+1,INDEX('Intereses moratorios'!$A$7:$A$246,MATCH(Informe!$D$5,'Intereses moratorios'!$A$7:$A$246,1)+ROW(A258)-ROW($A$4)))=0,"",IF(AND(ROW(A258)=ROW($A$4),Informe!$D$5&lt;DATEVALUE("28/07/2006")),Informe!$D$5+1,INDEX('Intereses moratorios'!$A$7:$A$246,MATCH(Informe!$D$5,'Intereses moratorios'!$A$7:$A$246,1)+ROW(A258)-ROW($A$4)))),"")</f>
        <v/>
      </c>
      <c r="B258" s="15" t="str">
        <f>IFERROR(INDEX('Intereses moratorios'!$B$7:$B$246,MATCH(A258,'Intereses moratorios'!$A$7:$A$246,0)),"")</f>
        <v/>
      </c>
      <c r="C258" s="16" t="str">
        <f>IF(A258="","",IFERROR(IF(Informe!$D$6&gt;=DATEVALUE("22/11/2019"),Informe!$D$8,INDEX('Intereses moratorios'!$D$7:$D$246,MATCH(A258,'Intereses moratorios'!$A$7:$A$246,0))),""))</f>
        <v/>
      </c>
      <c r="D258" s="15" t="str">
        <f>IF(AND(B258&gt;Informe!$D$5,A258&lt;=Informe!$D$6),IF(D257="",Informe!$D$5+1,A258),"")</f>
        <v/>
      </c>
      <c r="E258" s="15" t="str">
        <f>IF(D258&lt;&gt;"",IF(#REF!="",MIN(Informe!$D$6,B258),B258),"")</f>
        <v/>
      </c>
      <c r="F258" s="17" t="str">
        <f>IF(D258&lt;&gt;"",IF(Informe!$F$11="",E258-D258+1,IF(AND(D258&gt;DATE(YEAR(Informe!$F$11)+2,MONTH(Informe!$F$11),DAY(Informe!$F$11)),OR(E258&lt;Informe!$F$12,Informe!$F$12=""))=FALSE,IF(AND(D258&lt;=DATE(YEAR(Informe!$F$11)+2,MONTH(Informe!$F$11),DAY(Informe!$F$11)),E258&gt;=DATE(YEAR(Informe!$F$11)+2,MONTH(Informe!$F$11),DAY(Informe!$F$11)))=TRUE,MIN(E258,DATE(YEAR(Informe!$F$11)+2,MONTH(Informe!$F$11),DAY(Informe!$F$11))),E258)-IF(AND(D258&lt;=Informe!$F$12,E258&gt;=Informe!$F$12)=TRUE,MAX(D258,Informe!$F$12),D258)+1,0)),"")</f>
        <v/>
      </c>
      <c r="G258" s="18" t="str">
        <f>IF(D258&lt;&gt;"",IF(G257="",Informe!$D$4,G257),"")</f>
        <v/>
      </c>
      <c r="H258" s="19" t="str">
        <f>IF(D258&lt;&gt;"",ROUND(G258*IF(Informe!$D$6&gt;=DATEVALUE("22/11/2019"),Informe!$D$9,C258/365)*F258,IF(FALSE,-3,2)),"")</f>
        <v/>
      </c>
      <c r="I258" s="19" t="str">
        <f t="shared" si="6"/>
        <v/>
      </c>
    </row>
    <row r="259" spans="1:9" x14ac:dyDescent="0.35">
      <c r="A259" s="15" t="str">
        <f>IFERROR(IF(IF(AND(ROW(A259)=ROW($A$4),Informe!$D$5&lt;DATEVALUE("28/07/2006")),Informe!$D$5+1,INDEX('Intereses moratorios'!$A$7:$A$246,MATCH(Informe!$D$5,'Intereses moratorios'!$A$7:$A$246,1)+ROW(A259)-ROW($A$4)))=0,"",IF(AND(ROW(A259)=ROW($A$4),Informe!$D$5&lt;DATEVALUE("28/07/2006")),Informe!$D$5+1,INDEX('Intereses moratorios'!$A$7:$A$246,MATCH(Informe!$D$5,'Intereses moratorios'!$A$7:$A$246,1)+ROW(A259)-ROW($A$4)))),"")</f>
        <v/>
      </c>
      <c r="B259" s="15" t="str">
        <f>IFERROR(INDEX('Intereses moratorios'!$B$7:$B$246,MATCH(A259,'Intereses moratorios'!$A$7:$A$246,0)),"")</f>
        <v/>
      </c>
      <c r="C259" s="16" t="str">
        <f>IF(A259="","",IFERROR(IF(Informe!$D$6&gt;=DATEVALUE("22/11/2019"),Informe!$D$8,INDEX('Intereses moratorios'!$D$7:$D$246,MATCH(A259,'Intereses moratorios'!$A$7:$A$246,0))),""))</f>
        <v/>
      </c>
      <c r="D259" s="15" t="str">
        <f>IF(AND(B259&gt;Informe!$D$5,A259&lt;=Informe!$D$6),IF(D258="",Informe!$D$5+1,A259),"")</f>
        <v/>
      </c>
      <c r="E259" s="15" t="str">
        <f>IF(D259&lt;&gt;"",IF(#REF!="",MIN(Informe!$D$6,B259),B259),"")</f>
        <v/>
      </c>
      <c r="F259" s="17" t="str">
        <f>IF(D259&lt;&gt;"",IF(Informe!$F$11="",E259-D259+1,IF(AND(D259&gt;DATE(YEAR(Informe!$F$11)+2,MONTH(Informe!$F$11),DAY(Informe!$F$11)),OR(E259&lt;Informe!$F$12,Informe!$F$12=""))=FALSE,IF(AND(D259&lt;=DATE(YEAR(Informe!$F$11)+2,MONTH(Informe!$F$11),DAY(Informe!$F$11)),E259&gt;=DATE(YEAR(Informe!$F$11)+2,MONTH(Informe!$F$11),DAY(Informe!$F$11)))=TRUE,MIN(E259,DATE(YEAR(Informe!$F$11)+2,MONTH(Informe!$F$11),DAY(Informe!$F$11))),E259)-IF(AND(D259&lt;=Informe!$F$12,E259&gt;=Informe!$F$12)=TRUE,MAX(D259,Informe!$F$12),D259)+1,0)),"")</f>
        <v/>
      </c>
      <c r="G259" s="18" t="str">
        <f>IF(D259&lt;&gt;"",IF(G258="",Informe!$D$4,G258),"")</f>
        <v/>
      </c>
      <c r="H259" s="19" t="str">
        <f>IF(D259&lt;&gt;"",ROUND(G259*IF(Informe!$D$6&gt;=DATEVALUE("22/11/2019"),Informe!$D$9,C259/365)*F259,IF(FALSE,-3,2)),"")</f>
        <v/>
      </c>
      <c r="I259" s="19" t="str">
        <f t="shared" si="6"/>
        <v/>
      </c>
    </row>
    <row r="260" spans="1:9" x14ac:dyDescent="0.35">
      <c r="A260" s="15" t="str">
        <f>IFERROR(IF(IF(AND(ROW(A260)=ROW($A$4),Informe!$D$5&lt;DATEVALUE("28/07/2006")),Informe!$D$5+1,INDEX('Intereses moratorios'!$A$7:$A$246,MATCH(Informe!$D$5,'Intereses moratorios'!$A$7:$A$246,1)+ROW(A260)-ROW($A$4)))=0,"",IF(AND(ROW(A260)=ROW($A$4),Informe!$D$5&lt;DATEVALUE("28/07/2006")),Informe!$D$5+1,INDEX('Intereses moratorios'!$A$7:$A$246,MATCH(Informe!$D$5,'Intereses moratorios'!$A$7:$A$246,1)+ROW(A260)-ROW($A$4)))),"")</f>
        <v/>
      </c>
      <c r="B260" s="15" t="str">
        <f>IFERROR(INDEX('Intereses moratorios'!$B$7:$B$246,MATCH(A260,'Intereses moratorios'!$A$7:$A$246,0)),"")</f>
        <v/>
      </c>
      <c r="C260" s="16" t="str">
        <f>IF(A260="","",IFERROR(IF(Informe!$D$6&gt;=DATEVALUE("22/11/2019"),Informe!$D$8,INDEX('Intereses moratorios'!$D$7:$D$246,MATCH(A260,'Intereses moratorios'!$A$7:$A$246,0))),""))</f>
        <v/>
      </c>
      <c r="D260" s="15" t="str">
        <f>IF(AND(B260&gt;Informe!$D$5,A260&lt;=Informe!$D$6),IF(D259="",Informe!$D$5+1,A260),"")</f>
        <v/>
      </c>
      <c r="E260" s="15" t="str">
        <f>IF(D260&lt;&gt;"",IF(#REF!="",MIN(Informe!$D$6,B260),B260),"")</f>
        <v/>
      </c>
      <c r="F260" s="17" t="str">
        <f>IF(D260&lt;&gt;"",IF(Informe!$F$11="",E260-D260+1,IF(AND(D260&gt;DATE(YEAR(Informe!$F$11)+2,MONTH(Informe!$F$11),DAY(Informe!$F$11)),OR(E260&lt;Informe!$F$12,Informe!$F$12=""))=FALSE,IF(AND(D260&lt;=DATE(YEAR(Informe!$F$11)+2,MONTH(Informe!$F$11),DAY(Informe!$F$11)),E260&gt;=DATE(YEAR(Informe!$F$11)+2,MONTH(Informe!$F$11),DAY(Informe!$F$11)))=TRUE,MIN(E260,DATE(YEAR(Informe!$F$11)+2,MONTH(Informe!$F$11),DAY(Informe!$F$11))),E260)-IF(AND(D260&lt;=Informe!$F$12,E260&gt;=Informe!$F$12)=TRUE,MAX(D260,Informe!$F$12),D260)+1,0)),"")</f>
        <v/>
      </c>
      <c r="G260" s="18" t="str">
        <f>IF(D260&lt;&gt;"",IF(G259="",Informe!$D$4,G259),"")</f>
        <v/>
      </c>
      <c r="H260" s="19" t="str">
        <f>IF(D260&lt;&gt;"",ROUND(G260*IF(Informe!$D$6&gt;=DATEVALUE("22/11/2019"),Informe!$D$9,C260/365)*F260,IF(FALSE,-3,2)),"")</f>
        <v/>
      </c>
      <c r="I260" s="19" t="str">
        <f t="shared" si="6"/>
        <v/>
      </c>
    </row>
    <row r="261" spans="1:9" x14ac:dyDescent="0.35">
      <c r="A261" s="15" t="str">
        <f>IFERROR(IF(IF(AND(ROW(A261)=ROW($A$4),Informe!$D$5&lt;DATEVALUE("28/07/2006")),Informe!$D$5+1,INDEX('Intereses moratorios'!$A$7:$A$246,MATCH(Informe!$D$5,'Intereses moratorios'!$A$7:$A$246,1)+ROW(A261)-ROW($A$4)))=0,"",IF(AND(ROW(A261)=ROW($A$4),Informe!$D$5&lt;DATEVALUE("28/07/2006")),Informe!$D$5+1,INDEX('Intereses moratorios'!$A$7:$A$246,MATCH(Informe!$D$5,'Intereses moratorios'!$A$7:$A$246,1)+ROW(A261)-ROW($A$4)))),"")</f>
        <v/>
      </c>
      <c r="B261" s="15" t="str">
        <f>IFERROR(INDEX('Intereses moratorios'!$B$7:$B$246,MATCH(A261,'Intereses moratorios'!$A$7:$A$246,0)),"")</f>
        <v/>
      </c>
      <c r="C261" s="16" t="str">
        <f>IF(A261="","",IFERROR(IF(Informe!$D$6&gt;=DATEVALUE("22/11/2019"),Informe!$D$8,INDEX('Intereses moratorios'!$D$7:$D$246,MATCH(A261,'Intereses moratorios'!$A$7:$A$246,0))),""))</f>
        <v/>
      </c>
      <c r="D261" s="15" t="str">
        <f>IF(AND(B261&gt;Informe!$D$5,A261&lt;=Informe!$D$6),IF(D260="",Informe!$D$5+1,A261),"")</f>
        <v/>
      </c>
      <c r="E261" s="15" t="str">
        <f>IF(D261&lt;&gt;"",IF(#REF!="",MIN(Informe!$D$6,B261),B261),"")</f>
        <v/>
      </c>
      <c r="F261" s="17" t="str">
        <f>IF(D261&lt;&gt;"",IF(Informe!$F$11="",E261-D261+1,IF(AND(D261&gt;DATE(YEAR(Informe!$F$11)+2,MONTH(Informe!$F$11),DAY(Informe!$F$11)),OR(E261&lt;Informe!$F$12,Informe!$F$12=""))=FALSE,IF(AND(D261&lt;=DATE(YEAR(Informe!$F$11)+2,MONTH(Informe!$F$11),DAY(Informe!$F$11)),E261&gt;=DATE(YEAR(Informe!$F$11)+2,MONTH(Informe!$F$11),DAY(Informe!$F$11)))=TRUE,MIN(E261,DATE(YEAR(Informe!$F$11)+2,MONTH(Informe!$F$11),DAY(Informe!$F$11))),E261)-IF(AND(D261&lt;=Informe!$F$12,E261&gt;=Informe!$F$12)=TRUE,MAX(D261,Informe!$F$12),D261)+1,0)),"")</f>
        <v/>
      </c>
      <c r="G261" s="18" t="str">
        <f>IF(D261&lt;&gt;"",IF(G260="",Informe!$D$4,G260),"")</f>
        <v/>
      </c>
      <c r="H261" s="19" t="str">
        <f>IF(D261&lt;&gt;"",ROUND(G261*IF(Informe!$D$6&gt;=DATEVALUE("22/11/2019"),Informe!$D$9,C261/365)*F261,IF(FALSE,-3,2)),"")</f>
        <v/>
      </c>
      <c r="I261" s="19" t="str">
        <f t="shared" si="6"/>
        <v/>
      </c>
    </row>
    <row r="262" spans="1:9" x14ac:dyDescent="0.35">
      <c r="A262" s="15" t="str">
        <f>IFERROR(IF(IF(AND(ROW(A262)=ROW($A$4),Informe!$D$5&lt;DATEVALUE("28/07/2006")),Informe!$D$5+1,INDEX('Intereses moratorios'!$A$7:$A$246,MATCH(Informe!$D$5,'Intereses moratorios'!$A$7:$A$246,1)+ROW(A262)-ROW($A$4)))=0,"",IF(AND(ROW(A262)=ROW($A$4),Informe!$D$5&lt;DATEVALUE("28/07/2006")),Informe!$D$5+1,INDEX('Intereses moratorios'!$A$7:$A$246,MATCH(Informe!$D$5,'Intereses moratorios'!$A$7:$A$246,1)+ROW(A262)-ROW($A$4)))),"")</f>
        <v/>
      </c>
      <c r="B262" s="15" t="str">
        <f>IFERROR(INDEX('Intereses moratorios'!$B$7:$B$246,MATCH(A262,'Intereses moratorios'!$A$7:$A$246,0)),"")</f>
        <v/>
      </c>
      <c r="C262" s="16" t="str">
        <f>IF(A262="","",IFERROR(IF(Informe!$D$6&gt;=DATEVALUE("22/11/2019"),Informe!$D$8,INDEX('Intereses moratorios'!$D$7:$D$246,MATCH(A262,'Intereses moratorios'!$A$7:$A$246,0))),""))</f>
        <v/>
      </c>
      <c r="D262" s="15" t="str">
        <f>IF(AND(B262&gt;Informe!$D$5,A262&lt;=Informe!$D$6),IF(D261="",Informe!$D$5+1,A262),"")</f>
        <v/>
      </c>
      <c r="E262" s="15" t="str">
        <f>IF(D262&lt;&gt;"",IF(#REF!="",MIN(Informe!$D$6,B262),B262),"")</f>
        <v/>
      </c>
      <c r="F262" s="17" t="str">
        <f>IF(D262&lt;&gt;"",IF(Informe!$F$11="",E262-D262+1,IF(AND(D262&gt;DATE(YEAR(Informe!$F$11)+2,MONTH(Informe!$F$11),DAY(Informe!$F$11)),OR(E262&lt;Informe!$F$12,Informe!$F$12=""))=FALSE,IF(AND(D262&lt;=DATE(YEAR(Informe!$F$11)+2,MONTH(Informe!$F$11),DAY(Informe!$F$11)),E262&gt;=DATE(YEAR(Informe!$F$11)+2,MONTH(Informe!$F$11),DAY(Informe!$F$11)))=TRUE,MIN(E262,DATE(YEAR(Informe!$F$11)+2,MONTH(Informe!$F$11),DAY(Informe!$F$11))),E262)-IF(AND(D262&lt;=Informe!$F$12,E262&gt;=Informe!$F$12)=TRUE,MAX(D262,Informe!$F$12),D262)+1,0)),"")</f>
        <v/>
      </c>
      <c r="G262" s="18" t="str">
        <f>IF(D262&lt;&gt;"",IF(G261="",Informe!$D$4,G261),"")</f>
        <v/>
      </c>
      <c r="H262" s="19" t="str">
        <f>IF(D262&lt;&gt;"",ROUND(G262*IF(Informe!$D$6&gt;=DATEVALUE("22/11/2019"),Informe!$D$9,C262/365)*F262,IF(FALSE,-3,2)),"")</f>
        <v/>
      </c>
      <c r="I262" s="19" t="str">
        <f t="shared" si="6"/>
        <v/>
      </c>
    </row>
    <row r="263" spans="1:9" x14ac:dyDescent="0.35">
      <c r="A263" s="15" t="str">
        <f>IFERROR(IF(IF(AND(ROW(A263)=ROW($A$4),Informe!$D$5&lt;DATEVALUE("28/07/2006")),Informe!$D$5+1,INDEX('Intereses moratorios'!$A$7:$A$246,MATCH(Informe!$D$5,'Intereses moratorios'!$A$7:$A$246,1)+ROW(A263)-ROW($A$4)))=0,"",IF(AND(ROW(A263)=ROW($A$4),Informe!$D$5&lt;DATEVALUE("28/07/2006")),Informe!$D$5+1,INDEX('Intereses moratorios'!$A$7:$A$246,MATCH(Informe!$D$5,'Intereses moratorios'!$A$7:$A$246,1)+ROW(A263)-ROW($A$4)))),"")</f>
        <v/>
      </c>
      <c r="B263" s="15" t="str">
        <f>IFERROR(INDEX('Intereses moratorios'!$B$7:$B$246,MATCH(A263,'Intereses moratorios'!$A$7:$A$246,0)),"")</f>
        <v/>
      </c>
      <c r="C263" s="16" t="str">
        <f>IF(A263="","",IFERROR(IF(Informe!$D$6&gt;=DATEVALUE("22/11/2019"),Informe!$D$8,INDEX('Intereses moratorios'!$D$7:$D$246,MATCH(A263,'Intereses moratorios'!$A$7:$A$246,0))),""))</f>
        <v/>
      </c>
      <c r="D263" s="15" t="str">
        <f>IF(AND(B263&gt;Informe!$D$5,A263&lt;=Informe!$D$6),IF(D262="",Informe!$D$5+1,A263),"")</f>
        <v/>
      </c>
      <c r="E263" s="15" t="str">
        <f>IF(D263&lt;&gt;"",IF(#REF!="",MIN(Informe!$D$6,B263),B263),"")</f>
        <v/>
      </c>
      <c r="F263" s="17" t="str">
        <f>IF(D263&lt;&gt;"",IF(Informe!$F$11="",E263-D263+1,IF(AND(D263&gt;DATE(YEAR(Informe!$F$11)+2,MONTH(Informe!$F$11),DAY(Informe!$F$11)),OR(E263&lt;Informe!$F$12,Informe!$F$12=""))=FALSE,IF(AND(D263&lt;=DATE(YEAR(Informe!$F$11)+2,MONTH(Informe!$F$11),DAY(Informe!$F$11)),E263&gt;=DATE(YEAR(Informe!$F$11)+2,MONTH(Informe!$F$11),DAY(Informe!$F$11)))=TRUE,MIN(E263,DATE(YEAR(Informe!$F$11)+2,MONTH(Informe!$F$11),DAY(Informe!$F$11))),E263)-IF(AND(D263&lt;=Informe!$F$12,E263&gt;=Informe!$F$12)=TRUE,MAX(D263,Informe!$F$12),D263)+1,0)),"")</f>
        <v/>
      </c>
      <c r="G263" s="18" t="str">
        <f>IF(D263&lt;&gt;"",IF(G262="",Informe!$D$4,G262),"")</f>
        <v/>
      </c>
      <c r="H263" s="19" t="str">
        <f>IF(D263&lt;&gt;"",ROUND(G263*IF(Informe!$D$6&gt;=DATEVALUE("22/11/2019"),Informe!$D$9,C263/365)*F263,IF(FALSE,-3,2)),"")</f>
        <v/>
      </c>
      <c r="I263" s="19" t="str">
        <f t="shared" si="6"/>
        <v/>
      </c>
    </row>
    <row r="264" spans="1:9" x14ac:dyDescent="0.35">
      <c r="A264" s="15" t="str">
        <f>IFERROR(IF(IF(AND(ROW(A264)=ROW($A$4),Informe!$D$5&lt;DATEVALUE("28/07/2006")),Informe!$D$5+1,INDEX('Intereses moratorios'!$A$7:$A$246,MATCH(Informe!$D$5,'Intereses moratorios'!$A$7:$A$246,1)+ROW(A264)-ROW($A$4)))=0,"",IF(AND(ROW(A264)=ROW($A$4),Informe!$D$5&lt;DATEVALUE("28/07/2006")),Informe!$D$5+1,INDEX('Intereses moratorios'!$A$7:$A$246,MATCH(Informe!$D$5,'Intereses moratorios'!$A$7:$A$246,1)+ROW(A264)-ROW($A$4)))),"")</f>
        <v/>
      </c>
      <c r="B264" s="15" t="str">
        <f>IFERROR(INDEX('Intereses moratorios'!$B$7:$B$246,MATCH(A264,'Intereses moratorios'!$A$7:$A$246,0)),"")</f>
        <v/>
      </c>
      <c r="C264" s="16" t="str">
        <f>IF(A264="","",IFERROR(IF(Informe!$D$6&gt;=DATEVALUE("22/11/2019"),Informe!$D$8,INDEX('Intereses moratorios'!$D$7:$D$246,MATCH(A264,'Intereses moratorios'!$A$7:$A$246,0))),""))</f>
        <v/>
      </c>
      <c r="D264" s="15" t="str">
        <f>IF(AND(B264&gt;Informe!$D$5,A264&lt;=Informe!$D$6),IF(D263="",Informe!$D$5+1,A264),"")</f>
        <v/>
      </c>
      <c r="E264" s="15" t="str">
        <f>IF(D264&lt;&gt;"",IF(#REF!="",MIN(Informe!$D$6,B264),B264),"")</f>
        <v/>
      </c>
      <c r="F264" s="17" t="str">
        <f>IF(D264&lt;&gt;"",IF(Informe!$F$11="",E264-D264+1,IF(AND(D264&gt;DATE(YEAR(Informe!$F$11)+2,MONTH(Informe!$F$11),DAY(Informe!$F$11)),OR(E264&lt;Informe!$F$12,Informe!$F$12=""))=FALSE,IF(AND(D264&lt;=DATE(YEAR(Informe!$F$11)+2,MONTH(Informe!$F$11),DAY(Informe!$F$11)),E264&gt;=DATE(YEAR(Informe!$F$11)+2,MONTH(Informe!$F$11),DAY(Informe!$F$11)))=TRUE,MIN(E264,DATE(YEAR(Informe!$F$11)+2,MONTH(Informe!$F$11),DAY(Informe!$F$11))),E264)-IF(AND(D264&lt;=Informe!$F$12,E264&gt;=Informe!$F$12)=TRUE,MAX(D264,Informe!$F$12),D264)+1,0)),"")</f>
        <v/>
      </c>
      <c r="G264" s="18" t="str">
        <f>IF(D264&lt;&gt;"",IF(G263="",Informe!$D$4,G263),"")</f>
        <v/>
      </c>
      <c r="H264" s="19" t="str">
        <f>IF(D264&lt;&gt;"",ROUND(G264*IF(Informe!$D$6&gt;=DATEVALUE("22/11/2019"),Informe!$D$9,C264/365)*F264,IF(FALSE,-3,2)),"")</f>
        <v/>
      </c>
      <c r="I264" s="19" t="str">
        <f t="shared" si="6"/>
        <v/>
      </c>
    </row>
    <row r="265" spans="1:9" x14ac:dyDescent="0.35">
      <c r="A265" s="15" t="str">
        <f>IFERROR(IF(IF(AND(ROW(A265)=ROW($A$4),Informe!$D$5&lt;DATEVALUE("28/07/2006")),Informe!$D$5+1,INDEX('Intereses moratorios'!$A$7:$A$246,MATCH(Informe!$D$5,'Intereses moratorios'!$A$7:$A$246,1)+ROW(A265)-ROW($A$4)))=0,"",IF(AND(ROW(A265)=ROW($A$4),Informe!$D$5&lt;DATEVALUE("28/07/2006")),Informe!$D$5+1,INDEX('Intereses moratorios'!$A$7:$A$246,MATCH(Informe!$D$5,'Intereses moratorios'!$A$7:$A$246,1)+ROW(A265)-ROW($A$4)))),"")</f>
        <v/>
      </c>
      <c r="B265" s="15" t="str">
        <f>IFERROR(INDEX('Intereses moratorios'!$B$7:$B$246,MATCH(A265,'Intereses moratorios'!$A$7:$A$246,0)),"")</f>
        <v/>
      </c>
      <c r="C265" s="16" t="str">
        <f>IF(A265="","",IFERROR(IF(Informe!$D$6&gt;=DATEVALUE("22/11/2019"),Informe!$D$8,INDEX('Intereses moratorios'!$D$7:$D$246,MATCH(A265,'Intereses moratorios'!$A$7:$A$246,0))),""))</f>
        <v/>
      </c>
      <c r="D265" s="15" t="str">
        <f>IF(AND(B265&gt;Informe!$D$5,A265&lt;=Informe!$D$6),IF(D264="",Informe!$D$5+1,A265),"")</f>
        <v/>
      </c>
      <c r="E265" s="15" t="str">
        <f>IF(D265&lt;&gt;"",IF(#REF!="",MIN(Informe!$D$6,B265),B265),"")</f>
        <v/>
      </c>
      <c r="F265" s="17" t="str">
        <f>IF(D265&lt;&gt;"",IF(Informe!$F$11="",E265-D265+1,IF(AND(D265&gt;DATE(YEAR(Informe!$F$11)+2,MONTH(Informe!$F$11),DAY(Informe!$F$11)),OR(E265&lt;Informe!$F$12,Informe!$F$12=""))=FALSE,IF(AND(D265&lt;=DATE(YEAR(Informe!$F$11)+2,MONTH(Informe!$F$11),DAY(Informe!$F$11)),E265&gt;=DATE(YEAR(Informe!$F$11)+2,MONTH(Informe!$F$11),DAY(Informe!$F$11)))=TRUE,MIN(E265,DATE(YEAR(Informe!$F$11)+2,MONTH(Informe!$F$11),DAY(Informe!$F$11))),E265)-IF(AND(D265&lt;=Informe!$F$12,E265&gt;=Informe!$F$12)=TRUE,MAX(D265,Informe!$F$12),D265)+1,0)),"")</f>
        <v/>
      </c>
      <c r="G265" s="18" t="str">
        <f>IF(D265&lt;&gt;"",IF(G264="",Informe!$D$4,G264),"")</f>
        <v/>
      </c>
      <c r="H265" s="19" t="str">
        <f>IF(D265&lt;&gt;"",ROUND(G265*IF(Informe!$D$6&gt;=DATEVALUE("22/11/2019"),Informe!$D$9,C265/365)*F265,IF(FALSE,-3,2)),"")</f>
        <v/>
      </c>
      <c r="I265" s="19" t="str">
        <f t="shared" si="6"/>
        <v/>
      </c>
    </row>
    <row r="266" spans="1:9" x14ac:dyDescent="0.35">
      <c r="A266" s="15" t="str">
        <f>IFERROR(IF(IF(AND(ROW(A266)=ROW($A$4),Informe!$D$5&lt;DATEVALUE("28/07/2006")),Informe!$D$5+1,INDEX('Intereses moratorios'!$A$7:$A$246,MATCH(Informe!$D$5,'Intereses moratorios'!$A$7:$A$246,1)+ROW(A266)-ROW($A$4)))=0,"",IF(AND(ROW(A266)=ROW($A$4),Informe!$D$5&lt;DATEVALUE("28/07/2006")),Informe!$D$5+1,INDEX('Intereses moratorios'!$A$7:$A$246,MATCH(Informe!$D$5,'Intereses moratorios'!$A$7:$A$246,1)+ROW(A266)-ROW($A$4)))),"")</f>
        <v/>
      </c>
      <c r="B266" s="15" t="str">
        <f>IFERROR(INDEX('Intereses moratorios'!$B$7:$B$246,MATCH(A266,'Intereses moratorios'!$A$7:$A$246,0)),"")</f>
        <v/>
      </c>
      <c r="C266" s="16" t="str">
        <f>IF(A266="","",IFERROR(IF(Informe!$D$6&gt;=DATEVALUE("22/11/2019"),Informe!$D$8,INDEX('Intereses moratorios'!$D$7:$D$246,MATCH(A266,'Intereses moratorios'!$A$7:$A$246,0))),""))</f>
        <v/>
      </c>
      <c r="D266" s="15" t="str">
        <f>IF(AND(B266&gt;Informe!$D$5,A266&lt;=Informe!$D$6),IF(D265="",Informe!$D$5+1,A266),"")</f>
        <v/>
      </c>
      <c r="E266" s="15" t="str">
        <f>IF(D266&lt;&gt;"",IF(#REF!="",MIN(Informe!$D$6,B266),B266),"")</f>
        <v/>
      </c>
      <c r="F266" s="17" t="str">
        <f>IF(D266&lt;&gt;"",IF(Informe!$F$11="",E266-D266+1,IF(AND(D266&gt;DATE(YEAR(Informe!$F$11)+2,MONTH(Informe!$F$11),DAY(Informe!$F$11)),OR(E266&lt;Informe!$F$12,Informe!$F$12=""))=FALSE,IF(AND(D266&lt;=DATE(YEAR(Informe!$F$11)+2,MONTH(Informe!$F$11),DAY(Informe!$F$11)),E266&gt;=DATE(YEAR(Informe!$F$11)+2,MONTH(Informe!$F$11),DAY(Informe!$F$11)))=TRUE,MIN(E266,DATE(YEAR(Informe!$F$11)+2,MONTH(Informe!$F$11),DAY(Informe!$F$11))),E266)-IF(AND(D266&lt;=Informe!$F$12,E266&gt;=Informe!$F$12)=TRUE,MAX(D266,Informe!$F$12),D266)+1,0)),"")</f>
        <v/>
      </c>
      <c r="G266" s="18" t="str">
        <f>IF(D266&lt;&gt;"",IF(G265="",Informe!$D$4,G265),"")</f>
        <v/>
      </c>
      <c r="H266" s="19" t="str">
        <f>IF(D266&lt;&gt;"",ROUND(G266*IF(Informe!$D$6&gt;=DATEVALUE("22/11/2019"),Informe!$D$9,C266/365)*F266,IF(FALSE,-3,2)),"")</f>
        <v/>
      </c>
      <c r="I266" s="19" t="str">
        <f t="shared" si="6"/>
        <v/>
      </c>
    </row>
    <row r="267" spans="1:9" x14ac:dyDescent="0.35">
      <c r="A267" s="15" t="str">
        <f>IFERROR(IF(IF(AND(ROW(A267)=ROW($A$4),Informe!$D$5&lt;DATEVALUE("28/07/2006")),Informe!$D$5+1,INDEX('Intereses moratorios'!$A$7:$A$246,MATCH(Informe!$D$5,'Intereses moratorios'!$A$7:$A$246,1)+ROW(A267)-ROW($A$4)))=0,"",IF(AND(ROW(A267)=ROW($A$4),Informe!$D$5&lt;DATEVALUE("28/07/2006")),Informe!$D$5+1,INDEX('Intereses moratorios'!$A$7:$A$246,MATCH(Informe!$D$5,'Intereses moratorios'!$A$7:$A$246,1)+ROW(A267)-ROW($A$4)))),"")</f>
        <v/>
      </c>
      <c r="B267" s="15" t="str">
        <f>IFERROR(INDEX('Intereses moratorios'!$B$7:$B$246,MATCH(A267,'Intereses moratorios'!$A$7:$A$246,0)),"")</f>
        <v/>
      </c>
      <c r="C267" s="16" t="str">
        <f>IF(A267="","",IFERROR(IF(Informe!$D$6&gt;=DATEVALUE("22/11/2019"),Informe!$D$8,INDEX('Intereses moratorios'!$D$7:$D$246,MATCH(A267,'Intereses moratorios'!$A$7:$A$246,0))),""))</f>
        <v/>
      </c>
      <c r="D267" s="15" t="str">
        <f>IF(AND(B267&gt;Informe!$D$5,A267&lt;=Informe!$D$6),IF(D266="",Informe!$D$5+1,A267),"")</f>
        <v/>
      </c>
      <c r="E267" s="15" t="str">
        <f>IF(D267&lt;&gt;"",IF(#REF!="",MIN(Informe!$D$6,B267),B267),"")</f>
        <v/>
      </c>
      <c r="F267" s="17" t="str">
        <f>IF(D267&lt;&gt;"",IF(Informe!$F$11="",E267-D267+1,IF(AND(D267&gt;DATE(YEAR(Informe!$F$11)+2,MONTH(Informe!$F$11),DAY(Informe!$F$11)),OR(E267&lt;Informe!$F$12,Informe!$F$12=""))=FALSE,IF(AND(D267&lt;=DATE(YEAR(Informe!$F$11)+2,MONTH(Informe!$F$11),DAY(Informe!$F$11)),E267&gt;=DATE(YEAR(Informe!$F$11)+2,MONTH(Informe!$F$11),DAY(Informe!$F$11)))=TRUE,MIN(E267,DATE(YEAR(Informe!$F$11)+2,MONTH(Informe!$F$11),DAY(Informe!$F$11))),E267)-IF(AND(D267&lt;=Informe!$F$12,E267&gt;=Informe!$F$12)=TRUE,MAX(D267,Informe!$F$12),D267)+1,0)),"")</f>
        <v/>
      </c>
      <c r="G267" s="18" t="str">
        <f>IF(D267&lt;&gt;"",IF(G266="",Informe!$D$4,G266),"")</f>
        <v/>
      </c>
      <c r="H267" s="19" t="str">
        <f>IF(D267&lt;&gt;"",ROUND(G267*IF(Informe!$D$6&gt;=DATEVALUE("22/11/2019"),Informe!$D$9,C267/365)*F267,IF(FALSE,-3,2)),"")</f>
        <v/>
      </c>
      <c r="I267" s="19" t="str">
        <f t="shared" si="6"/>
        <v/>
      </c>
    </row>
    <row r="268" spans="1:9" x14ac:dyDescent="0.35">
      <c r="A268" s="15" t="str">
        <f>IFERROR(IF(IF(AND(ROW(A268)=ROW($A$4),Informe!$D$5&lt;DATEVALUE("28/07/2006")),Informe!$D$5+1,INDEX('Intereses moratorios'!$A$7:$A$246,MATCH(Informe!$D$5,'Intereses moratorios'!$A$7:$A$246,1)+ROW(A268)-ROW($A$4)))=0,"",IF(AND(ROW(A268)=ROW($A$4),Informe!$D$5&lt;DATEVALUE("28/07/2006")),Informe!$D$5+1,INDEX('Intereses moratorios'!$A$7:$A$246,MATCH(Informe!$D$5,'Intereses moratorios'!$A$7:$A$246,1)+ROW(A268)-ROW($A$4)))),"")</f>
        <v/>
      </c>
      <c r="B268" s="15" t="str">
        <f>IFERROR(INDEX('Intereses moratorios'!$B$7:$B$246,MATCH(A268,'Intereses moratorios'!$A$7:$A$246,0)),"")</f>
        <v/>
      </c>
      <c r="C268" s="16" t="str">
        <f>IF(A268="","",IFERROR(IF(Informe!$D$6&gt;=DATEVALUE("22/11/2019"),Informe!$D$8,INDEX('Intereses moratorios'!$D$7:$D$246,MATCH(A268,'Intereses moratorios'!$A$7:$A$246,0))),""))</f>
        <v/>
      </c>
      <c r="D268" s="15" t="str">
        <f>IF(AND(B268&gt;Informe!$D$5,A268&lt;=Informe!$D$6),IF(D267="",Informe!$D$5+1,A268),"")</f>
        <v/>
      </c>
      <c r="E268" s="15" t="str">
        <f>IF(D268&lt;&gt;"",IF(#REF!="",MIN(Informe!$D$6,B268),B268),"")</f>
        <v/>
      </c>
      <c r="F268" s="17" t="str">
        <f>IF(D268&lt;&gt;"",IF(Informe!$F$11="",E268-D268+1,IF(AND(D268&gt;DATE(YEAR(Informe!$F$11)+2,MONTH(Informe!$F$11),DAY(Informe!$F$11)),OR(E268&lt;Informe!$F$12,Informe!$F$12=""))=FALSE,IF(AND(D268&lt;=DATE(YEAR(Informe!$F$11)+2,MONTH(Informe!$F$11),DAY(Informe!$F$11)),E268&gt;=DATE(YEAR(Informe!$F$11)+2,MONTH(Informe!$F$11),DAY(Informe!$F$11)))=TRUE,MIN(E268,DATE(YEAR(Informe!$F$11)+2,MONTH(Informe!$F$11),DAY(Informe!$F$11))),E268)-IF(AND(D268&lt;=Informe!$F$12,E268&gt;=Informe!$F$12)=TRUE,MAX(D268,Informe!$F$12),D268)+1,0)),"")</f>
        <v/>
      </c>
      <c r="G268" s="18" t="str">
        <f>IF(D268&lt;&gt;"",IF(G267="",Informe!$D$4,G267),"")</f>
        <v/>
      </c>
      <c r="H268" s="19" t="str">
        <f>IF(D268&lt;&gt;"",ROUND(G268*IF(Informe!$D$6&gt;=DATEVALUE("22/11/2019"),Informe!$D$9,C268/365)*F268,IF(FALSE,-3,2)),"")</f>
        <v/>
      </c>
      <c r="I268" s="19" t="str">
        <f t="shared" si="6"/>
        <v/>
      </c>
    </row>
    <row r="269" spans="1:9" x14ac:dyDescent="0.35">
      <c r="A269" s="15" t="str">
        <f>IFERROR(IF(IF(AND(ROW(A269)=ROW($A$4),Informe!$D$5&lt;DATEVALUE("28/07/2006")),Informe!$D$5+1,INDEX('Intereses moratorios'!$A$7:$A$246,MATCH(Informe!$D$5,'Intereses moratorios'!$A$7:$A$246,1)+ROW(A269)-ROW($A$4)))=0,"",IF(AND(ROW(A269)=ROW($A$4),Informe!$D$5&lt;DATEVALUE("28/07/2006")),Informe!$D$5+1,INDEX('Intereses moratorios'!$A$7:$A$246,MATCH(Informe!$D$5,'Intereses moratorios'!$A$7:$A$246,1)+ROW(A269)-ROW($A$4)))),"")</f>
        <v/>
      </c>
      <c r="B269" s="15" t="str">
        <f>IFERROR(INDEX('Intereses moratorios'!$B$7:$B$246,MATCH(A269,'Intereses moratorios'!$A$7:$A$246,0)),"")</f>
        <v/>
      </c>
      <c r="C269" s="16" t="str">
        <f>IF(A269="","",IFERROR(IF(Informe!$D$6&gt;=DATEVALUE("22/11/2019"),Informe!$D$8,INDEX('Intereses moratorios'!$D$7:$D$246,MATCH(A269,'Intereses moratorios'!$A$7:$A$246,0))),""))</f>
        <v/>
      </c>
      <c r="D269" s="15" t="str">
        <f>IF(AND(B269&gt;Informe!$D$5,A269&lt;=Informe!$D$6),IF(D268="",Informe!$D$5+1,A269),"")</f>
        <v/>
      </c>
      <c r="E269" s="15" t="str">
        <f>IF(D269&lt;&gt;"",IF(#REF!="",MIN(Informe!$D$6,B269),B269),"")</f>
        <v/>
      </c>
      <c r="F269" s="17" t="str">
        <f>IF(D269&lt;&gt;"",IF(Informe!$F$11="",E269-D269+1,IF(AND(D269&gt;DATE(YEAR(Informe!$F$11)+2,MONTH(Informe!$F$11),DAY(Informe!$F$11)),OR(E269&lt;Informe!$F$12,Informe!$F$12=""))=FALSE,IF(AND(D269&lt;=DATE(YEAR(Informe!$F$11)+2,MONTH(Informe!$F$11),DAY(Informe!$F$11)),E269&gt;=DATE(YEAR(Informe!$F$11)+2,MONTH(Informe!$F$11),DAY(Informe!$F$11)))=TRUE,MIN(E269,DATE(YEAR(Informe!$F$11)+2,MONTH(Informe!$F$11),DAY(Informe!$F$11))),E269)-IF(AND(D269&lt;=Informe!$F$12,E269&gt;=Informe!$F$12)=TRUE,MAX(D269,Informe!$F$12),D269)+1,0)),"")</f>
        <v/>
      </c>
      <c r="G269" s="18" t="str">
        <f>IF(D269&lt;&gt;"",IF(G268="",Informe!$D$4,G268),"")</f>
        <v/>
      </c>
      <c r="H269" s="19" t="str">
        <f>IF(D269&lt;&gt;"",ROUND(G269*IF(Informe!$D$6&gt;=DATEVALUE("22/11/2019"),Informe!$D$9,C269/365)*F269,IF(FALSE,-3,2)),"")</f>
        <v/>
      </c>
      <c r="I269" s="19" t="str">
        <f t="shared" si="6"/>
        <v/>
      </c>
    </row>
    <row r="270" spans="1:9" x14ac:dyDescent="0.35">
      <c r="A270" s="15" t="str">
        <f>IFERROR(IF(IF(AND(ROW(A270)=ROW($A$4),Informe!$D$5&lt;DATEVALUE("28/07/2006")),Informe!$D$5+1,INDEX('Intereses moratorios'!$A$7:$A$246,MATCH(Informe!$D$5,'Intereses moratorios'!$A$7:$A$246,1)+ROW(A270)-ROW($A$4)))=0,"",IF(AND(ROW(A270)=ROW($A$4),Informe!$D$5&lt;DATEVALUE("28/07/2006")),Informe!$D$5+1,INDEX('Intereses moratorios'!$A$7:$A$246,MATCH(Informe!$D$5,'Intereses moratorios'!$A$7:$A$246,1)+ROW(A270)-ROW($A$4)))),"")</f>
        <v/>
      </c>
      <c r="B270" s="15" t="str">
        <f>IFERROR(INDEX('Intereses moratorios'!$B$7:$B$246,MATCH(A270,'Intereses moratorios'!$A$7:$A$246,0)),"")</f>
        <v/>
      </c>
      <c r="C270" s="16" t="str">
        <f>IF(A270="","",IFERROR(IF(Informe!$D$6&gt;=DATEVALUE("22/11/2019"),Informe!$D$8,INDEX('Intereses moratorios'!$D$7:$D$246,MATCH(A270,'Intereses moratorios'!$A$7:$A$246,0))),""))</f>
        <v/>
      </c>
      <c r="D270" s="15" t="str">
        <f>IF(AND(B270&gt;Informe!$D$5,A270&lt;=Informe!$D$6),IF(D269="",Informe!$D$5+1,A270),"")</f>
        <v/>
      </c>
      <c r="E270" s="15" t="str">
        <f>IF(D270&lt;&gt;"",IF(#REF!="",MIN(Informe!$D$6,B270),B270),"")</f>
        <v/>
      </c>
      <c r="F270" s="17" t="str">
        <f>IF(D270&lt;&gt;"",IF(Informe!$F$11="",E270-D270+1,IF(AND(D270&gt;DATE(YEAR(Informe!$F$11)+2,MONTH(Informe!$F$11),DAY(Informe!$F$11)),OR(E270&lt;Informe!$F$12,Informe!$F$12=""))=FALSE,IF(AND(D270&lt;=DATE(YEAR(Informe!$F$11)+2,MONTH(Informe!$F$11),DAY(Informe!$F$11)),E270&gt;=DATE(YEAR(Informe!$F$11)+2,MONTH(Informe!$F$11),DAY(Informe!$F$11)))=TRUE,MIN(E270,DATE(YEAR(Informe!$F$11)+2,MONTH(Informe!$F$11),DAY(Informe!$F$11))),E270)-IF(AND(D270&lt;=Informe!$F$12,E270&gt;=Informe!$F$12)=TRUE,MAX(D270,Informe!$F$12),D270)+1,0)),"")</f>
        <v/>
      </c>
      <c r="G270" s="18" t="str">
        <f>IF(D270&lt;&gt;"",IF(G269="",Informe!$D$4,G269),"")</f>
        <v/>
      </c>
      <c r="H270" s="19" t="str">
        <f>IF(D270&lt;&gt;"",ROUND(G270*IF(Informe!$D$6&gt;=DATEVALUE("22/11/2019"),Informe!$D$9,C270/365)*F270,IF(FALSE,-3,2)),"")</f>
        <v/>
      </c>
      <c r="I270" s="19" t="str">
        <f t="shared" si="6"/>
        <v/>
      </c>
    </row>
    <row r="271" spans="1:9" x14ac:dyDescent="0.35">
      <c r="A271" s="15" t="str">
        <f>IFERROR(IF(IF(AND(ROW(A271)=ROW($A$4),Informe!$D$5&lt;DATEVALUE("28/07/2006")),Informe!$D$5+1,INDEX('Intereses moratorios'!$A$7:$A$246,MATCH(Informe!$D$5,'Intereses moratorios'!$A$7:$A$246,1)+ROW(A271)-ROW($A$4)))=0,"",IF(AND(ROW(A271)=ROW($A$4),Informe!$D$5&lt;DATEVALUE("28/07/2006")),Informe!$D$5+1,INDEX('Intereses moratorios'!$A$7:$A$246,MATCH(Informe!$D$5,'Intereses moratorios'!$A$7:$A$246,1)+ROW(A271)-ROW($A$4)))),"")</f>
        <v/>
      </c>
      <c r="B271" s="15" t="str">
        <f>IFERROR(INDEX('Intereses moratorios'!$B$7:$B$246,MATCH(A271,'Intereses moratorios'!$A$7:$A$246,0)),"")</f>
        <v/>
      </c>
      <c r="C271" s="16" t="str">
        <f>IF(A271="","",IFERROR(IF(Informe!$D$6&gt;=DATEVALUE("22/11/2019"),Informe!$D$8,INDEX('Intereses moratorios'!$D$7:$D$246,MATCH(A271,'Intereses moratorios'!$A$7:$A$246,0))),""))</f>
        <v/>
      </c>
      <c r="D271" s="15" t="str">
        <f>IF(AND(B271&gt;Informe!$D$5,A271&lt;=Informe!$D$6),IF(D270="",Informe!$D$5+1,A271),"")</f>
        <v/>
      </c>
      <c r="E271" s="15" t="str">
        <f>IF(D271&lt;&gt;"",IF(#REF!="",MIN(Informe!$D$6,B271),B271),"")</f>
        <v/>
      </c>
      <c r="F271" s="17" t="str">
        <f>IF(D271&lt;&gt;"",IF(Informe!$F$11="",E271-D271+1,IF(AND(D271&gt;DATE(YEAR(Informe!$F$11)+2,MONTH(Informe!$F$11),DAY(Informe!$F$11)),OR(E271&lt;Informe!$F$12,Informe!$F$12=""))=FALSE,IF(AND(D271&lt;=DATE(YEAR(Informe!$F$11)+2,MONTH(Informe!$F$11),DAY(Informe!$F$11)),E271&gt;=DATE(YEAR(Informe!$F$11)+2,MONTH(Informe!$F$11),DAY(Informe!$F$11)))=TRUE,MIN(E271,DATE(YEAR(Informe!$F$11)+2,MONTH(Informe!$F$11),DAY(Informe!$F$11))),E271)-IF(AND(D271&lt;=Informe!$F$12,E271&gt;=Informe!$F$12)=TRUE,MAX(D271,Informe!$F$12),D271)+1,0)),"")</f>
        <v/>
      </c>
      <c r="G271" s="18" t="str">
        <f>IF(D271&lt;&gt;"",IF(G270="",Informe!$D$4,G270),"")</f>
        <v/>
      </c>
      <c r="H271" s="19" t="str">
        <f>IF(D271&lt;&gt;"",ROUND(G271*IF(Informe!$D$6&gt;=DATEVALUE("22/11/2019"),Informe!$D$9,C271/365)*F271,IF(FALSE,-3,2)),"")</f>
        <v/>
      </c>
      <c r="I271" s="19" t="str">
        <f t="shared" si="6"/>
        <v/>
      </c>
    </row>
    <row r="272" spans="1:9" x14ac:dyDescent="0.35">
      <c r="A272" s="15" t="str">
        <f>IFERROR(IF(IF(AND(ROW(A272)=ROW($A$4),Informe!$D$5&lt;DATEVALUE("28/07/2006")),Informe!$D$5+1,INDEX('Intereses moratorios'!$A$7:$A$246,MATCH(Informe!$D$5,'Intereses moratorios'!$A$7:$A$246,1)+ROW(A272)-ROW($A$4)))=0,"",IF(AND(ROW(A272)=ROW($A$4),Informe!$D$5&lt;DATEVALUE("28/07/2006")),Informe!$D$5+1,INDEX('Intereses moratorios'!$A$7:$A$246,MATCH(Informe!$D$5,'Intereses moratorios'!$A$7:$A$246,1)+ROW(A272)-ROW($A$4)))),"")</f>
        <v/>
      </c>
      <c r="B272" s="15" t="str">
        <f>IFERROR(INDEX('Intereses moratorios'!$B$7:$B$246,MATCH(A272,'Intereses moratorios'!$A$7:$A$246,0)),"")</f>
        <v/>
      </c>
      <c r="C272" s="16" t="str">
        <f>IF(A272="","",IFERROR(IF(Informe!$D$6&gt;=DATEVALUE("22/11/2019"),Informe!$D$8,INDEX('Intereses moratorios'!$D$7:$D$246,MATCH(A272,'Intereses moratorios'!$A$7:$A$246,0))),""))</f>
        <v/>
      </c>
      <c r="D272" s="15" t="str">
        <f>IF(AND(B272&gt;Informe!$D$5,A272&lt;=Informe!$D$6),IF(D271="",Informe!$D$5+1,A272),"")</f>
        <v/>
      </c>
      <c r="E272" s="15" t="str">
        <f>IF(D272&lt;&gt;"",IF(#REF!="",MIN(Informe!$D$6,B272),B272),"")</f>
        <v/>
      </c>
      <c r="F272" s="17" t="str">
        <f>IF(D272&lt;&gt;"",IF(Informe!$F$11="",E272-D272+1,IF(AND(D272&gt;DATE(YEAR(Informe!$F$11)+2,MONTH(Informe!$F$11),DAY(Informe!$F$11)),OR(E272&lt;Informe!$F$12,Informe!$F$12=""))=FALSE,IF(AND(D272&lt;=DATE(YEAR(Informe!$F$11)+2,MONTH(Informe!$F$11),DAY(Informe!$F$11)),E272&gt;=DATE(YEAR(Informe!$F$11)+2,MONTH(Informe!$F$11),DAY(Informe!$F$11)))=TRUE,MIN(E272,DATE(YEAR(Informe!$F$11)+2,MONTH(Informe!$F$11),DAY(Informe!$F$11))),E272)-IF(AND(D272&lt;=Informe!$F$12,E272&gt;=Informe!$F$12)=TRUE,MAX(D272,Informe!$F$12),D272)+1,0)),"")</f>
        <v/>
      </c>
      <c r="G272" s="18" t="str">
        <f>IF(D272&lt;&gt;"",IF(G271="",Informe!$D$4,G271),"")</f>
        <v/>
      </c>
      <c r="H272" s="19" t="str">
        <f>IF(D272&lt;&gt;"",ROUND(G272*IF(Informe!$D$6&gt;=DATEVALUE("22/11/2019"),Informe!$D$9,C272/365)*F272,IF(FALSE,-3,2)),"")</f>
        <v/>
      </c>
      <c r="I272" s="19" t="str">
        <f t="shared" si="6"/>
        <v/>
      </c>
    </row>
    <row r="273" spans="1:9" x14ac:dyDescent="0.35">
      <c r="A273" s="15" t="str">
        <f>IFERROR(IF(IF(AND(ROW(A273)=ROW($A$4),Informe!$D$5&lt;DATEVALUE("28/07/2006")),Informe!$D$5+1,INDEX('Intereses moratorios'!$A$7:$A$246,MATCH(Informe!$D$5,'Intereses moratorios'!$A$7:$A$246,1)+ROW(A273)-ROW($A$4)))=0,"",IF(AND(ROW(A273)=ROW($A$4),Informe!$D$5&lt;DATEVALUE("28/07/2006")),Informe!$D$5+1,INDEX('Intereses moratorios'!$A$7:$A$246,MATCH(Informe!$D$5,'Intereses moratorios'!$A$7:$A$246,1)+ROW(A273)-ROW($A$4)))),"")</f>
        <v/>
      </c>
      <c r="B273" s="15" t="str">
        <f>IFERROR(INDEX('Intereses moratorios'!$B$7:$B$246,MATCH(A273,'Intereses moratorios'!$A$7:$A$246,0)),"")</f>
        <v/>
      </c>
      <c r="C273" s="16" t="str">
        <f>IF(A273="","",IFERROR(IF(Informe!$D$6&gt;=DATEVALUE("22/11/2019"),Informe!$D$8,INDEX('Intereses moratorios'!$D$7:$D$246,MATCH(A273,'Intereses moratorios'!$A$7:$A$246,0))),""))</f>
        <v/>
      </c>
      <c r="D273" s="15" t="str">
        <f>IF(AND(B273&gt;Informe!$D$5,A273&lt;=Informe!$D$6),IF(D272="",Informe!$D$5+1,A273),"")</f>
        <v/>
      </c>
      <c r="E273" s="15" t="str">
        <f>IF(D273&lt;&gt;"",IF(#REF!="",MIN(Informe!$D$6,B273),B273),"")</f>
        <v/>
      </c>
      <c r="F273" s="17" t="str">
        <f>IF(D273&lt;&gt;"",IF(Informe!$F$11="",E273-D273+1,IF(AND(D273&gt;DATE(YEAR(Informe!$F$11)+2,MONTH(Informe!$F$11),DAY(Informe!$F$11)),OR(E273&lt;Informe!$F$12,Informe!$F$12=""))=FALSE,IF(AND(D273&lt;=DATE(YEAR(Informe!$F$11)+2,MONTH(Informe!$F$11),DAY(Informe!$F$11)),E273&gt;=DATE(YEAR(Informe!$F$11)+2,MONTH(Informe!$F$11),DAY(Informe!$F$11)))=TRUE,MIN(E273,DATE(YEAR(Informe!$F$11)+2,MONTH(Informe!$F$11),DAY(Informe!$F$11))),E273)-IF(AND(D273&lt;=Informe!$F$12,E273&gt;=Informe!$F$12)=TRUE,MAX(D273,Informe!$F$12),D273)+1,0)),"")</f>
        <v/>
      </c>
      <c r="G273" s="18" t="str">
        <f>IF(D273&lt;&gt;"",IF(G272="",Informe!$D$4,G272),"")</f>
        <v/>
      </c>
      <c r="H273" s="19" t="str">
        <f>IF(D273&lt;&gt;"",ROUND(G273*IF(Informe!$D$6&gt;=DATEVALUE("22/11/2019"),Informe!$D$9,C273/365)*F273,IF(FALSE,-3,2)),"")</f>
        <v/>
      </c>
      <c r="I273" s="19" t="str">
        <f t="shared" si="6"/>
        <v/>
      </c>
    </row>
    <row r="274" spans="1:9" x14ac:dyDescent="0.35">
      <c r="A274" s="15" t="str">
        <f>IFERROR(IF(IF(AND(ROW(A274)=ROW($A$4),Informe!$D$5&lt;DATEVALUE("28/07/2006")),Informe!$D$5+1,INDEX('Intereses moratorios'!$A$7:$A$246,MATCH(Informe!$D$5,'Intereses moratorios'!$A$7:$A$246,1)+ROW(A274)-ROW($A$4)))=0,"",IF(AND(ROW(A274)=ROW($A$4),Informe!$D$5&lt;DATEVALUE("28/07/2006")),Informe!$D$5+1,INDEX('Intereses moratorios'!$A$7:$A$246,MATCH(Informe!$D$5,'Intereses moratorios'!$A$7:$A$246,1)+ROW(A274)-ROW($A$4)))),"")</f>
        <v/>
      </c>
      <c r="B274" s="15" t="str">
        <f>IFERROR(INDEX('Intereses moratorios'!$B$7:$B$246,MATCH(A274,'Intereses moratorios'!$A$7:$A$246,0)),"")</f>
        <v/>
      </c>
      <c r="C274" s="16" t="str">
        <f>IF(A274="","",IFERROR(IF(Informe!$D$6&gt;=DATEVALUE("22/11/2019"),Informe!$D$8,INDEX('Intereses moratorios'!$D$7:$D$246,MATCH(A274,'Intereses moratorios'!$A$7:$A$246,0))),""))</f>
        <v/>
      </c>
      <c r="D274" s="15" t="str">
        <f>IF(AND(B274&gt;Informe!$D$5,A274&lt;=Informe!$D$6),IF(D273="",Informe!$D$5+1,A274),"")</f>
        <v/>
      </c>
      <c r="E274" s="15" t="str">
        <f>IF(D274&lt;&gt;"",IF(#REF!="",MIN(Informe!$D$6,B274),B274),"")</f>
        <v/>
      </c>
      <c r="F274" s="17" t="str">
        <f>IF(D274&lt;&gt;"",IF(Informe!$F$11="",E274-D274+1,IF(AND(D274&gt;DATE(YEAR(Informe!$F$11)+2,MONTH(Informe!$F$11),DAY(Informe!$F$11)),OR(E274&lt;Informe!$F$12,Informe!$F$12=""))=FALSE,IF(AND(D274&lt;=DATE(YEAR(Informe!$F$11)+2,MONTH(Informe!$F$11),DAY(Informe!$F$11)),E274&gt;=DATE(YEAR(Informe!$F$11)+2,MONTH(Informe!$F$11),DAY(Informe!$F$11)))=TRUE,MIN(E274,DATE(YEAR(Informe!$F$11)+2,MONTH(Informe!$F$11),DAY(Informe!$F$11))),E274)-IF(AND(D274&lt;=Informe!$F$12,E274&gt;=Informe!$F$12)=TRUE,MAX(D274,Informe!$F$12),D274)+1,0)),"")</f>
        <v/>
      </c>
      <c r="G274" s="18" t="str">
        <f>IF(D274&lt;&gt;"",IF(G273="",Informe!$D$4,G273),"")</f>
        <v/>
      </c>
      <c r="H274" s="19" t="str">
        <f>IF(D274&lt;&gt;"",ROUND(G274*IF(Informe!$D$6&gt;=DATEVALUE("22/11/2019"),Informe!$D$9,C274/365)*F274,IF(FALSE,-3,2)),"")</f>
        <v/>
      </c>
      <c r="I274" s="19" t="str">
        <f t="shared" si="6"/>
        <v/>
      </c>
    </row>
    <row r="275" spans="1:9" x14ac:dyDescent="0.35">
      <c r="A275" s="15" t="str">
        <f>IFERROR(IF(IF(AND(ROW(A275)=ROW($A$4),Informe!$D$5&lt;DATEVALUE("28/07/2006")),Informe!$D$5+1,INDEX('Intereses moratorios'!$A$7:$A$246,MATCH(Informe!$D$5,'Intereses moratorios'!$A$7:$A$246,1)+ROW(A275)-ROW($A$4)))=0,"",IF(AND(ROW(A275)=ROW($A$4),Informe!$D$5&lt;DATEVALUE("28/07/2006")),Informe!$D$5+1,INDEX('Intereses moratorios'!$A$7:$A$246,MATCH(Informe!$D$5,'Intereses moratorios'!$A$7:$A$246,1)+ROW(A275)-ROW($A$4)))),"")</f>
        <v/>
      </c>
      <c r="B275" s="15" t="str">
        <f>IFERROR(INDEX('Intereses moratorios'!$B$7:$B$246,MATCH(A275,'Intereses moratorios'!$A$7:$A$246,0)),"")</f>
        <v/>
      </c>
      <c r="C275" s="16" t="str">
        <f>IF(A275="","",IFERROR(IF(Informe!$D$6&gt;=DATEVALUE("22/11/2019"),Informe!$D$8,INDEX('Intereses moratorios'!$D$7:$D$246,MATCH(A275,'Intereses moratorios'!$A$7:$A$246,0))),""))</f>
        <v/>
      </c>
      <c r="D275" s="15" t="str">
        <f>IF(AND(B275&gt;Informe!$D$5,A275&lt;=Informe!$D$6),IF(D274="",Informe!$D$5+1,A275),"")</f>
        <v/>
      </c>
      <c r="E275" s="15" t="str">
        <f>IF(D275&lt;&gt;"",IF(#REF!="",MIN(Informe!$D$6,B275),B275),"")</f>
        <v/>
      </c>
      <c r="F275" s="17" t="str">
        <f>IF(D275&lt;&gt;"",IF(Informe!$F$11="",E275-D275+1,IF(AND(D275&gt;DATE(YEAR(Informe!$F$11)+2,MONTH(Informe!$F$11),DAY(Informe!$F$11)),OR(E275&lt;Informe!$F$12,Informe!$F$12=""))=FALSE,IF(AND(D275&lt;=DATE(YEAR(Informe!$F$11)+2,MONTH(Informe!$F$11),DAY(Informe!$F$11)),E275&gt;=DATE(YEAR(Informe!$F$11)+2,MONTH(Informe!$F$11),DAY(Informe!$F$11)))=TRUE,MIN(E275,DATE(YEAR(Informe!$F$11)+2,MONTH(Informe!$F$11),DAY(Informe!$F$11))),E275)-IF(AND(D275&lt;=Informe!$F$12,E275&gt;=Informe!$F$12)=TRUE,MAX(D275,Informe!$F$12),D275)+1,0)),"")</f>
        <v/>
      </c>
      <c r="G275" s="18" t="str">
        <f>IF(D275&lt;&gt;"",IF(G274="",Informe!$D$4,G274),"")</f>
        <v/>
      </c>
      <c r="H275" s="19" t="str">
        <f>IF(D275&lt;&gt;"",ROUND(G275*IF(Informe!$D$6&gt;=DATEVALUE("22/11/2019"),Informe!$D$9,C275/365)*F275,IF(FALSE,-3,2)),"")</f>
        <v/>
      </c>
      <c r="I275" s="19" t="str">
        <f t="shared" si="6"/>
        <v/>
      </c>
    </row>
    <row r="276" spans="1:9" x14ac:dyDescent="0.35">
      <c r="A276" s="15" t="str">
        <f>IFERROR(IF(IF(AND(ROW(A276)=ROW($A$4),Informe!$D$5&lt;DATEVALUE("28/07/2006")),Informe!$D$5+1,INDEX('Intereses moratorios'!$A$7:$A$246,MATCH(Informe!$D$5,'Intereses moratorios'!$A$7:$A$246,1)+ROW(A276)-ROW($A$4)))=0,"",IF(AND(ROW(A276)=ROW($A$4),Informe!$D$5&lt;DATEVALUE("28/07/2006")),Informe!$D$5+1,INDEX('Intereses moratorios'!$A$7:$A$246,MATCH(Informe!$D$5,'Intereses moratorios'!$A$7:$A$246,1)+ROW(A276)-ROW($A$4)))),"")</f>
        <v/>
      </c>
      <c r="B276" s="15" t="str">
        <f>IFERROR(INDEX('Intereses moratorios'!$B$7:$B$246,MATCH(A276,'Intereses moratorios'!$A$7:$A$246,0)),"")</f>
        <v/>
      </c>
      <c r="C276" s="16" t="str">
        <f>IF(A276="","",IFERROR(IF(Informe!$D$6&gt;=DATEVALUE("22/11/2019"),Informe!$D$8,INDEX('Intereses moratorios'!$D$7:$D$246,MATCH(A276,'Intereses moratorios'!$A$7:$A$246,0))),""))</f>
        <v/>
      </c>
      <c r="D276" s="15" t="str">
        <f>IF(AND(B276&gt;Informe!$D$5,A276&lt;=Informe!$D$6),IF(D275="",Informe!$D$5+1,A276),"")</f>
        <v/>
      </c>
      <c r="E276" s="15" t="str">
        <f>IF(D276&lt;&gt;"",IF(#REF!="",MIN(Informe!$D$6,B276),B276),"")</f>
        <v/>
      </c>
      <c r="F276" s="17" t="str">
        <f>IF(D276&lt;&gt;"",IF(Informe!$F$11="",E276-D276+1,IF(AND(D276&gt;DATE(YEAR(Informe!$F$11)+2,MONTH(Informe!$F$11),DAY(Informe!$F$11)),OR(E276&lt;Informe!$F$12,Informe!$F$12=""))=FALSE,IF(AND(D276&lt;=DATE(YEAR(Informe!$F$11)+2,MONTH(Informe!$F$11),DAY(Informe!$F$11)),E276&gt;=DATE(YEAR(Informe!$F$11)+2,MONTH(Informe!$F$11),DAY(Informe!$F$11)))=TRUE,MIN(E276,DATE(YEAR(Informe!$F$11)+2,MONTH(Informe!$F$11),DAY(Informe!$F$11))),E276)-IF(AND(D276&lt;=Informe!$F$12,E276&gt;=Informe!$F$12)=TRUE,MAX(D276,Informe!$F$12),D276)+1,0)),"")</f>
        <v/>
      </c>
      <c r="G276" s="18" t="str">
        <f>IF(D276&lt;&gt;"",IF(G275="",Informe!$D$4,G275),"")</f>
        <v/>
      </c>
      <c r="H276" s="19" t="str">
        <f>IF(D276&lt;&gt;"",ROUND(G276*IF(Informe!$D$6&gt;=DATEVALUE("22/11/2019"),Informe!$D$9,C276/365)*F276,IF(FALSE,-3,2)),"")</f>
        <v/>
      </c>
      <c r="I276" s="19" t="str">
        <f t="shared" si="6"/>
        <v/>
      </c>
    </row>
    <row r="277" spans="1:9" x14ac:dyDescent="0.35">
      <c r="A277" s="15" t="str">
        <f>IFERROR(IF(IF(AND(ROW(A277)=ROW($A$4),Informe!$D$5&lt;DATEVALUE("28/07/2006")),Informe!$D$5+1,INDEX('Intereses moratorios'!$A$7:$A$246,MATCH(Informe!$D$5,'Intereses moratorios'!$A$7:$A$246,1)+ROW(A277)-ROW($A$4)))=0,"",IF(AND(ROW(A277)=ROW($A$4),Informe!$D$5&lt;DATEVALUE("28/07/2006")),Informe!$D$5+1,INDEX('Intereses moratorios'!$A$7:$A$246,MATCH(Informe!$D$5,'Intereses moratorios'!$A$7:$A$246,1)+ROW(A277)-ROW($A$4)))),"")</f>
        <v/>
      </c>
      <c r="B277" s="15" t="str">
        <f>IFERROR(INDEX('Intereses moratorios'!$B$7:$B$246,MATCH(A277,'Intereses moratorios'!$A$7:$A$246,0)),"")</f>
        <v/>
      </c>
      <c r="C277" s="16" t="str">
        <f>IF(A277="","",IFERROR(IF(Informe!$D$6&gt;=DATEVALUE("22/11/2019"),Informe!$D$8,INDEX('Intereses moratorios'!$D$7:$D$246,MATCH(A277,'Intereses moratorios'!$A$7:$A$246,0))),""))</f>
        <v/>
      </c>
      <c r="D277" s="15" t="str">
        <f>IF(AND(B277&gt;Informe!$D$5,A277&lt;=Informe!$D$6),IF(D276="",Informe!$D$5+1,A277),"")</f>
        <v/>
      </c>
      <c r="E277" s="15" t="str">
        <f>IF(D277&lt;&gt;"",IF(#REF!="",MIN(Informe!$D$6,B277),B277),"")</f>
        <v/>
      </c>
      <c r="F277" s="17" t="str">
        <f>IF(D277&lt;&gt;"",IF(Informe!$F$11="",E277-D277+1,IF(AND(D277&gt;DATE(YEAR(Informe!$F$11)+2,MONTH(Informe!$F$11),DAY(Informe!$F$11)),OR(E277&lt;Informe!$F$12,Informe!$F$12=""))=FALSE,IF(AND(D277&lt;=DATE(YEAR(Informe!$F$11)+2,MONTH(Informe!$F$11),DAY(Informe!$F$11)),E277&gt;=DATE(YEAR(Informe!$F$11)+2,MONTH(Informe!$F$11),DAY(Informe!$F$11)))=TRUE,MIN(E277,DATE(YEAR(Informe!$F$11)+2,MONTH(Informe!$F$11),DAY(Informe!$F$11))),E277)-IF(AND(D277&lt;=Informe!$F$12,E277&gt;=Informe!$F$12)=TRUE,MAX(D277,Informe!$F$12),D277)+1,0)),"")</f>
        <v/>
      </c>
      <c r="G277" s="18" t="str">
        <f>IF(D277&lt;&gt;"",IF(G276="",Informe!$D$4,G276),"")</f>
        <v/>
      </c>
      <c r="H277" s="19" t="str">
        <f>IF(D277&lt;&gt;"",ROUND(G277*IF(Informe!$D$6&gt;=DATEVALUE("22/11/2019"),Informe!$D$9,C277/365)*F277,IF(FALSE,-3,2)),"")</f>
        <v/>
      </c>
      <c r="I277" s="19" t="str">
        <f t="shared" si="6"/>
        <v/>
      </c>
    </row>
    <row r="278" spans="1:9" x14ac:dyDescent="0.35">
      <c r="A278" s="15" t="str">
        <f>IFERROR(IF(IF(AND(ROW(A278)=ROW($A$4),Informe!$D$5&lt;DATEVALUE("28/07/2006")),Informe!$D$5+1,INDEX('Intereses moratorios'!$A$7:$A$246,MATCH(Informe!$D$5,'Intereses moratorios'!$A$7:$A$246,1)+ROW(A278)-ROW($A$4)))=0,"",IF(AND(ROW(A278)=ROW($A$4),Informe!$D$5&lt;DATEVALUE("28/07/2006")),Informe!$D$5+1,INDEX('Intereses moratorios'!$A$7:$A$246,MATCH(Informe!$D$5,'Intereses moratorios'!$A$7:$A$246,1)+ROW(A278)-ROW($A$4)))),"")</f>
        <v/>
      </c>
      <c r="B278" s="15" t="str">
        <f>IFERROR(INDEX('Intereses moratorios'!$B$7:$B$246,MATCH(A278,'Intereses moratorios'!$A$7:$A$246,0)),"")</f>
        <v/>
      </c>
      <c r="C278" s="16" t="str">
        <f>IF(A278="","",IFERROR(IF(Informe!$D$6&gt;=DATEVALUE("22/11/2019"),Informe!$D$8,INDEX('Intereses moratorios'!$D$7:$D$246,MATCH(A278,'Intereses moratorios'!$A$7:$A$246,0))),""))</f>
        <v/>
      </c>
      <c r="D278" s="15" t="str">
        <f>IF(AND(B278&gt;Informe!$D$5,A278&lt;=Informe!$D$6),IF(D277="",Informe!$D$5+1,A278),"")</f>
        <v/>
      </c>
      <c r="E278" s="15" t="str">
        <f>IF(D278&lt;&gt;"",IF(#REF!="",MIN(Informe!$D$6,B278),B278),"")</f>
        <v/>
      </c>
      <c r="F278" s="17" t="str">
        <f>IF(D278&lt;&gt;"",IF(Informe!$F$11="",E278-D278+1,IF(AND(D278&gt;DATE(YEAR(Informe!$F$11)+2,MONTH(Informe!$F$11),DAY(Informe!$F$11)),OR(E278&lt;Informe!$F$12,Informe!$F$12=""))=FALSE,IF(AND(D278&lt;=DATE(YEAR(Informe!$F$11)+2,MONTH(Informe!$F$11),DAY(Informe!$F$11)),E278&gt;=DATE(YEAR(Informe!$F$11)+2,MONTH(Informe!$F$11),DAY(Informe!$F$11)))=TRUE,MIN(E278,DATE(YEAR(Informe!$F$11)+2,MONTH(Informe!$F$11),DAY(Informe!$F$11))),E278)-IF(AND(D278&lt;=Informe!$F$12,E278&gt;=Informe!$F$12)=TRUE,MAX(D278,Informe!$F$12),D278)+1,0)),"")</f>
        <v/>
      </c>
      <c r="G278" s="18" t="str">
        <f>IF(D278&lt;&gt;"",IF(G277="",Informe!$D$4,G277),"")</f>
        <v/>
      </c>
      <c r="H278" s="19" t="str">
        <f>IF(D278&lt;&gt;"",ROUND(G278*IF(Informe!$D$6&gt;=DATEVALUE("22/11/2019"),Informe!$D$9,C278/365)*F278,IF(FALSE,-3,2)),"")</f>
        <v/>
      </c>
      <c r="I278" s="19" t="str">
        <f t="shared" si="6"/>
        <v/>
      </c>
    </row>
    <row r="279" spans="1:9" x14ac:dyDescent="0.35">
      <c r="A279" s="15" t="str">
        <f>IFERROR(IF(IF(AND(ROW(A279)=ROW($A$4),Informe!$D$5&lt;DATEVALUE("28/07/2006")),Informe!$D$5+1,INDEX('Intereses moratorios'!$A$7:$A$246,MATCH(Informe!$D$5,'Intereses moratorios'!$A$7:$A$246,1)+ROW(A279)-ROW($A$4)))=0,"",IF(AND(ROW(A279)=ROW($A$4),Informe!$D$5&lt;DATEVALUE("28/07/2006")),Informe!$D$5+1,INDEX('Intereses moratorios'!$A$7:$A$246,MATCH(Informe!$D$5,'Intereses moratorios'!$A$7:$A$246,1)+ROW(A279)-ROW($A$4)))),"")</f>
        <v/>
      </c>
      <c r="B279" s="15" t="str">
        <f>IFERROR(INDEX('Intereses moratorios'!$B$7:$B$246,MATCH(A279,'Intereses moratorios'!$A$7:$A$246,0)),"")</f>
        <v/>
      </c>
      <c r="C279" s="16" t="str">
        <f>IF(A279="","",IFERROR(IF(Informe!$D$6&gt;=DATEVALUE("22/11/2019"),Informe!$D$8,INDEX('Intereses moratorios'!$D$7:$D$246,MATCH(A279,'Intereses moratorios'!$A$7:$A$246,0))),""))</f>
        <v/>
      </c>
      <c r="D279" s="15" t="str">
        <f>IF(AND(B279&gt;Informe!$D$5,A279&lt;=Informe!$D$6),IF(D278="",Informe!$D$5+1,A279),"")</f>
        <v/>
      </c>
      <c r="E279" s="15" t="str">
        <f>IF(D279&lt;&gt;"",IF(#REF!="",MIN(Informe!$D$6,B279),B279),"")</f>
        <v/>
      </c>
      <c r="F279" s="17" t="str">
        <f>IF(D279&lt;&gt;"",IF(Informe!$F$11="",E279-D279+1,IF(AND(D279&gt;DATE(YEAR(Informe!$F$11)+2,MONTH(Informe!$F$11),DAY(Informe!$F$11)),OR(E279&lt;Informe!$F$12,Informe!$F$12=""))=FALSE,IF(AND(D279&lt;=DATE(YEAR(Informe!$F$11)+2,MONTH(Informe!$F$11),DAY(Informe!$F$11)),E279&gt;=DATE(YEAR(Informe!$F$11)+2,MONTH(Informe!$F$11),DAY(Informe!$F$11)))=TRUE,MIN(E279,DATE(YEAR(Informe!$F$11)+2,MONTH(Informe!$F$11),DAY(Informe!$F$11))),E279)-IF(AND(D279&lt;=Informe!$F$12,E279&gt;=Informe!$F$12)=TRUE,MAX(D279,Informe!$F$12),D279)+1,0)),"")</f>
        <v/>
      </c>
      <c r="G279" s="18" t="str">
        <f>IF(D279&lt;&gt;"",IF(G278="",Informe!$D$4,G278),"")</f>
        <v/>
      </c>
      <c r="H279" s="19" t="str">
        <f>IF(D279&lt;&gt;"",ROUND(G279*IF(Informe!$D$6&gt;=DATEVALUE("22/11/2019"),Informe!$D$9,C279/365)*F279,IF(FALSE,-3,2)),"")</f>
        <v/>
      </c>
      <c r="I279" s="19" t="str">
        <f t="shared" si="6"/>
        <v/>
      </c>
    </row>
    <row r="280" spans="1:9" x14ac:dyDescent="0.35">
      <c r="A280" s="15" t="str">
        <f>IFERROR(IF(IF(AND(ROW(A280)=ROW($A$4),Informe!$D$5&lt;DATEVALUE("28/07/2006")),Informe!$D$5+1,INDEX('Intereses moratorios'!$A$7:$A$246,MATCH(Informe!$D$5,'Intereses moratorios'!$A$7:$A$246,1)+ROW(A280)-ROW($A$4)))=0,"",IF(AND(ROW(A280)=ROW($A$4),Informe!$D$5&lt;DATEVALUE("28/07/2006")),Informe!$D$5+1,INDEX('Intereses moratorios'!$A$7:$A$246,MATCH(Informe!$D$5,'Intereses moratorios'!$A$7:$A$246,1)+ROW(A280)-ROW($A$4)))),"")</f>
        <v/>
      </c>
      <c r="B280" s="15" t="str">
        <f>IFERROR(INDEX('Intereses moratorios'!$B$7:$B$246,MATCH(A280,'Intereses moratorios'!$A$7:$A$246,0)),"")</f>
        <v/>
      </c>
      <c r="C280" s="16" t="str">
        <f>IF(A280="","",IFERROR(IF(Informe!$D$6&gt;=DATEVALUE("22/11/2019"),Informe!$D$8,INDEX('Intereses moratorios'!$D$7:$D$246,MATCH(A280,'Intereses moratorios'!$A$7:$A$246,0))),""))</f>
        <v/>
      </c>
      <c r="D280" s="15" t="str">
        <f>IF(AND(B280&gt;Informe!$D$5,A280&lt;=Informe!$D$6),IF(D279="",Informe!$D$5+1,A280),"")</f>
        <v/>
      </c>
      <c r="E280" s="15" t="str">
        <f>IF(D280&lt;&gt;"",IF(#REF!="",MIN(Informe!$D$6,B280),B280),"")</f>
        <v/>
      </c>
      <c r="F280" s="17" t="str">
        <f>IF(D280&lt;&gt;"",IF(Informe!$F$11="",E280-D280+1,IF(AND(D280&gt;DATE(YEAR(Informe!$F$11)+2,MONTH(Informe!$F$11),DAY(Informe!$F$11)),OR(E280&lt;Informe!$F$12,Informe!$F$12=""))=FALSE,IF(AND(D280&lt;=DATE(YEAR(Informe!$F$11)+2,MONTH(Informe!$F$11),DAY(Informe!$F$11)),E280&gt;=DATE(YEAR(Informe!$F$11)+2,MONTH(Informe!$F$11),DAY(Informe!$F$11)))=TRUE,MIN(E280,DATE(YEAR(Informe!$F$11)+2,MONTH(Informe!$F$11),DAY(Informe!$F$11))),E280)-IF(AND(D280&lt;=Informe!$F$12,E280&gt;=Informe!$F$12)=TRUE,MAX(D280,Informe!$F$12),D280)+1,0)),"")</f>
        <v/>
      </c>
      <c r="G280" s="18" t="str">
        <f>IF(D280&lt;&gt;"",IF(G279="",Informe!$D$4,G279),"")</f>
        <v/>
      </c>
      <c r="H280" s="19" t="str">
        <f>IF(D280&lt;&gt;"",ROUND(G280*IF(Informe!$D$6&gt;=DATEVALUE("22/11/2019"),Informe!$D$9,C280/365)*F280,IF(FALSE,-3,2)),"")</f>
        <v/>
      </c>
      <c r="I280" s="19" t="str">
        <f t="shared" si="6"/>
        <v/>
      </c>
    </row>
    <row r="281" spans="1:9" x14ac:dyDescent="0.35">
      <c r="A281" s="15" t="str">
        <f>IFERROR(IF(IF(AND(ROW(A281)=ROW($A$4),Informe!$D$5&lt;DATEVALUE("28/07/2006")),Informe!$D$5+1,INDEX('Intereses moratorios'!$A$7:$A$246,MATCH(Informe!$D$5,'Intereses moratorios'!$A$7:$A$246,1)+ROW(A281)-ROW($A$4)))=0,"",IF(AND(ROW(A281)=ROW($A$4),Informe!$D$5&lt;DATEVALUE("28/07/2006")),Informe!$D$5+1,INDEX('Intereses moratorios'!$A$7:$A$246,MATCH(Informe!$D$5,'Intereses moratorios'!$A$7:$A$246,1)+ROW(A281)-ROW($A$4)))),"")</f>
        <v/>
      </c>
      <c r="B281" s="15" t="str">
        <f>IFERROR(INDEX('Intereses moratorios'!$B$7:$B$246,MATCH(A281,'Intereses moratorios'!$A$7:$A$246,0)),"")</f>
        <v/>
      </c>
      <c r="C281" s="16" t="str">
        <f>IF(A281="","",IFERROR(IF(Informe!$D$6&gt;=DATEVALUE("22/11/2019"),Informe!$D$8,INDEX('Intereses moratorios'!$D$7:$D$246,MATCH(A281,'Intereses moratorios'!$A$7:$A$246,0))),""))</f>
        <v/>
      </c>
      <c r="D281" s="15" t="str">
        <f>IF(AND(B281&gt;Informe!$D$5,A281&lt;=Informe!$D$6),IF(D280="",Informe!$D$5+1,A281),"")</f>
        <v/>
      </c>
      <c r="E281" s="15" t="str">
        <f>IF(D281&lt;&gt;"",IF(#REF!="",MIN(Informe!$D$6,B281),B281),"")</f>
        <v/>
      </c>
      <c r="F281" s="17" t="str">
        <f>IF(D281&lt;&gt;"",IF(Informe!$F$11="",E281-D281+1,IF(AND(D281&gt;DATE(YEAR(Informe!$F$11)+2,MONTH(Informe!$F$11),DAY(Informe!$F$11)),OR(E281&lt;Informe!$F$12,Informe!$F$12=""))=FALSE,IF(AND(D281&lt;=DATE(YEAR(Informe!$F$11)+2,MONTH(Informe!$F$11),DAY(Informe!$F$11)),E281&gt;=DATE(YEAR(Informe!$F$11)+2,MONTH(Informe!$F$11),DAY(Informe!$F$11)))=TRUE,MIN(E281,DATE(YEAR(Informe!$F$11)+2,MONTH(Informe!$F$11),DAY(Informe!$F$11))),E281)-IF(AND(D281&lt;=Informe!$F$12,E281&gt;=Informe!$F$12)=TRUE,MAX(D281,Informe!$F$12),D281)+1,0)),"")</f>
        <v/>
      </c>
      <c r="G281" s="18" t="str">
        <f>IF(D281&lt;&gt;"",IF(G280="",Informe!$D$4,G280),"")</f>
        <v/>
      </c>
      <c r="H281" s="19" t="str">
        <f>IF(D281&lt;&gt;"",ROUND(G281*IF(Informe!$D$6&gt;=DATEVALUE("22/11/2019"),Informe!$D$9,C281/365)*F281,IF(FALSE,-3,2)),"")</f>
        <v/>
      </c>
      <c r="I281" s="19" t="str">
        <f t="shared" si="6"/>
        <v/>
      </c>
    </row>
    <row r="282" spans="1:9" x14ac:dyDescent="0.35">
      <c r="A282" s="15" t="str">
        <f>IFERROR(IF(IF(AND(ROW(A282)=ROW($A$4),Informe!$D$5&lt;DATEVALUE("28/07/2006")),Informe!$D$5+1,INDEX('Intereses moratorios'!$A$7:$A$246,MATCH(Informe!$D$5,'Intereses moratorios'!$A$7:$A$246,1)+ROW(A282)-ROW($A$4)))=0,"",IF(AND(ROW(A282)=ROW($A$4),Informe!$D$5&lt;DATEVALUE("28/07/2006")),Informe!$D$5+1,INDEX('Intereses moratorios'!$A$7:$A$246,MATCH(Informe!$D$5,'Intereses moratorios'!$A$7:$A$246,1)+ROW(A282)-ROW($A$4)))),"")</f>
        <v/>
      </c>
      <c r="B282" s="15" t="str">
        <f>IFERROR(INDEX('Intereses moratorios'!$B$7:$B$246,MATCH(A282,'Intereses moratorios'!$A$7:$A$246,0)),"")</f>
        <v/>
      </c>
      <c r="C282" s="16" t="str">
        <f>IF(A282="","",IFERROR(IF(Informe!$D$6&gt;=DATEVALUE("22/11/2019"),Informe!$D$8,INDEX('Intereses moratorios'!$D$7:$D$246,MATCH(A282,'Intereses moratorios'!$A$7:$A$246,0))),""))</f>
        <v/>
      </c>
      <c r="D282" s="15" t="str">
        <f>IF(AND(B282&gt;Informe!$D$5,A282&lt;=Informe!$D$6),IF(D281="",Informe!$D$5+1,A282),"")</f>
        <v/>
      </c>
      <c r="E282" s="15" t="str">
        <f>IF(D282&lt;&gt;"",IF(#REF!="",MIN(Informe!$D$6,B282),B282),"")</f>
        <v/>
      </c>
      <c r="F282" s="17" t="str">
        <f>IF(D282&lt;&gt;"",IF(Informe!$F$11="",E282-D282+1,IF(AND(D282&gt;DATE(YEAR(Informe!$F$11)+2,MONTH(Informe!$F$11),DAY(Informe!$F$11)),OR(E282&lt;Informe!$F$12,Informe!$F$12=""))=FALSE,IF(AND(D282&lt;=DATE(YEAR(Informe!$F$11)+2,MONTH(Informe!$F$11),DAY(Informe!$F$11)),E282&gt;=DATE(YEAR(Informe!$F$11)+2,MONTH(Informe!$F$11),DAY(Informe!$F$11)))=TRUE,MIN(E282,DATE(YEAR(Informe!$F$11)+2,MONTH(Informe!$F$11),DAY(Informe!$F$11))),E282)-IF(AND(D282&lt;=Informe!$F$12,E282&gt;=Informe!$F$12)=TRUE,MAX(D282,Informe!$F$12),D282)+1,0)),"")</f>
        <v/>
      </c>
      <c r="G282" s="18" t="str">
        <f>IF(D282&lt;&gt;"",IF(G281="",Informe!$D$4,G281),"")</f>
        <v/>
      </c>
      <c r="H282" s="19" t="str">
        <f>IF(D282&lt;&gt;"",ROUND(G282*IF(Informe!$D$6&gt;=DATEVALUE("22/11/2019"),Informe!$D$9,C282/365)*F282,IF(FALSE,-3,2)),"")</f>
        <v/>
      </c>
      <c r="I282" s="19" t="str">
        <f t="shared" si="6"/>
        <v/>
      </c>
    </row>
    <row r="283" spans="1:9" x14ac:dyDescent="0.35">
      <c r="A283" s="15" t="str">
        <f>IFERROR(IF(IF(AND(ROW(A283)=ROW($A$4),Informe!$D$5&lt;DATEVALUE("28/07/2006")),Informe!$D$5+1,INDEX('Intereses moratorios'!$A$7:$A$246,MATCH(Informe!$D$5,'Intereses moratorios'!$A$7:$A$246,1)+ROW(A283)-ROW($A$4)))=0,"",IF(AND(ROW(A283)=ROW($A$4),Informe!$D$5&lt;DATEVALUE("28/07/2006")),Informe!$D$5+1,INDEX('Intereses moratorios'!$A$7:$A$246,MATCH(Informe!$D$5,'Intereses moratorios'!$A$7:$A$246,1)+ROW(A283)-ROW($A$4)))),"")</f>
        <v/>
      </c>
      <c r="B283" s="15" t="str">
        <f>IFERROR(INDEX('Intereses moratorios'!$B$7:$B$246,MATCH(A283,'Intereses moratorios'!$A$7:$A$246,0)),"")</f>
        <v/>
      </c>
      <c r="C283" s="16" t="str">
        <f>IF(A283="","",IFERROR(IF(Informe!$D$6&gt;=DATEVALUE("22/11/2019"),Informe!$D$8,INDEX('Intereses moratorios'!$D$7:$D$246,MATCH(A283,'Intereses moratorios'!$A$7:$A$246,0))),""))</f>
        <v/>
      </c>
      <c r="D283" s="15" t="str">
        <f>IF(AND(B283&gt;Informe!$D$5,A283&lt;=Informe!$D$6),IF(D282="",Informe!$D$5+1,A283),"")</f>
        <v/>
      </c>
      <c r="E283" s="15" t="str">
        <f>IF(D283&lt;&gt;"",IF(#REF!="",MIN(Informe!$D$6,B283),B283),"")</f>
        <v/>
      </c>
      <c r="F283" s="17" t="str">
        <f>IF(D283&lt;&gt;"",IF(Informe!$F$11="",E283-D283+1,IF(AND(D283&gt;DATE(YEAR(Informe!$F$11)+2,MONTH(Informe!$F$11),DAY(Informe!$F$11)),OR(E283&lt;Informe!$F$12,Informe!$F$12=""))=FALSE,IF(AND(D283&lt;=DATE(YEAR(Informe!$F$11)+2,MONTH(Informe!$F$11),DAY(Informe!$F$11)),E283&gt;=DATE(YEAR(Informe!$F$11)+2,MONTH(Informe!$F$11),DAY(Informe!$F$11)))=TRUE,MIN(E283,DATE(YEAR(Informe!$F$11)+2,MONTH(Informe!$F$11),DAY(Informe!$F$11))),E283)-IF(AND(D283&lt;=Informe!$F$12,E283&gt;=Informe!$F$12)=TRUE,MAX(D283,Informe!$F$12),D283)+1,0)),"")</f>
        <v/>
      </c>
      <c r="G283" s="18" t="str">
        <f>IF(D283&lt;&gt;"",IF(G282="",Informe!$D$4,G282),"")</f>
        <v/>
      </c>
      <c r="H283" s="19" t="str">
        <f>IF(D283&lt;&gt;"",ROUND(G283*IF(Informe!$D$6&gt;=DATEVALUE("22/11/2019"),Informe!$D$9,C283/365)*F283,IF(FALSE,-3,2)),"")</f>
        <v/>
      </c>
      <c r="I283" s="19" t="str">
        <f t="shared" si="6"/>
        <v/>
      </c>
    </row>
    <row r="284" spans="1:9" x14ac:dyDescent="0.35">
      <c r="A284" s="15" t="str">
        <f>IFERROR(IF(IF(AND(ROW(A284)=ROW($A$4),Informe!$D$5&lt;DATEVALUE("28/07/2006")),Informe!$D$5+1,INDEX('Intereses moratorios'!$A$7:$A$246,MATCH(Informe!$D$5,'Intereses moratorios'!$A$7:$A$246,1)+ROW(A284)-ROW($A$4)))=0,"",IF(AND(ROW(A284)=ROW($A$4),Informe!$D$5&lt;DATEVALUE("28/07/2006")),Informe!$D$5+1,INDEX('Intereses moratorios'!$A$7:$A$246,MATCH(Informe!$D$5,'Intereses moratorios'!$A$7:$A$246,1)+ROW(A284)-ROW($A$4)))),"")</f>
        <v/>
      </c>
      <c r="B284" s="15" t="str">
        <f>IFERROR(INDEX('Intereses moratorios'!$B$7:$B$246,MATCH(A284,'Intereses moratorios'!$A$7:$A$246,0)),"")</f>
        <v/>
      </c>
      <c r="C284" s="16" t="str">
        <f>IF(A284="","",IFERROR(IF(Informe!$D$6&gt;=DATEVALUE("22/11/2019"),Informe!$D$8,INDEX('Intereses moratorios'!$D$7:$D$246,MATCH(A284,'Intereses moratorios'!$A$7:$A$246,0))),""))</f>
        <v/>
      </c>
      <c r="D284" s="15" t="str">
        <f>IF(AND(B284&gt;Informe!$D$5,A284&lt;=Informe!$D$6),IF(D283="",Informe!$D$5+1,A284),"")</f>
        <v/>
      </c>
      <c r="E284" s="15" t="str">
        <f>IF(D284&lt;&gt;"",IF(#REF!="",MIN(Informe!$D$6,B284),B284),"")</f>
        <v/>
      </c>
      <c r="F284" s="17" t="str">
        <f>IF(D284&lt;&gt;"",IF(Informe!$F$11="",E284-D284+1,IF(AND(D284&gt;DATE(YEAR(Informe!$F$11)+2,MONTH(Informe!$F$11),DAY(Informe!$F$11)),OR(E284&lt;Informe!$F$12,Informe!$F$12=""))=FALSE,IF(AND(D284&lt;=DATE(YEAR(Informe!$F$11)+2,MONTH(Informe!$F$11),DAY(Informe!$F$11)),E284&gt;=DATE(YEAR(Informe!$F$11)+2,MONTH(Informe!$F$11),DAY(Informe!$F$11)))=TRUE,MIN(E284,DATE(YEAR(Informe!$F$11)+2,MONTH(Informe!$F$11),DAY(Informe!$F$11))),E284)-IF(AND(D284&lt;=Informe!$F$12,E284&gt;=Informe!$F$12)=TRUE,MAX(D284,Informe!$F$12),D284)+1,0)),"")</f>
        <v/>
      </c>
      <c r="G284" s="18" t="str">
        <f>IF(D284&lt;&gt;"",IF(G283="",Informe!$D$4,G283),"")</f>
        <v/>
      </c>
      <c r="H284" s="19" t="str">
        <f>IF(D284&lt;&gt;"",ROUND(G284*IF(Informe!$D$6&gt;=DATEVALUE("22/11/2019"),Informe!$D$9,C284/365)*F284,IF(FALSE,-3,2)),"")</f>
        <v/>
      </c>
      <c r="I284" s="19" t="str">
        <f t="shared" si="6"/>
        <v/>
      </c>
    </row>
    <row r="285" spans="1:9" x14ac:dyDescent="0.35">
      <c r="A285" s="15" t="str">
        <f>IFERROR(IF(IF(AND(ROW(A285)=ROW($A$4),Informe!$D$5&lt;DATEVALUE("28/07/2006")),Informe!$D$5+1,INDEX('Intereses moratorios'!$A$7:$A$246,MATCH(Informe!$D$5,'Intereses moratorios'!$A$7:$A$246,1)+ROW(A285)-ROW($A$4)))=0,"",IF(AND(ROW(A285)=ROW($A$4),Informe!$D$5&lt;DATEVALUE("28/07/2006")),Informe!$D$5+1,INDEX('Intereses moratorios'!$A$7:$A$246,MATCH(Informe!$D$5,'Intereses moratorios'!$A$7:$A$246,1)+ROW(A285)-ROW($A$4)))),"")</f>
        <v/>
      </c>
      <c r="B285" s="15" t="str">
        <f>IFERROR(INDEX('Intereses moratorios'!$B$7:$B$246,MATCH(A285,'Intereses moratorios'!$A$7:$A$246,0)),"")</f>
        <v/>
      </c>
      <c r="C285" s="16" t="str">
        <f>IF(A285="","",IFERROR(IF(Informe!$D$6&gt;=DATEVALUE("22/11/2019"),Informe!$D$8,INDEX('Intereses moratorios'!$D$7:$D$246,MATCH(A285,'Intereses moratorios'!$A$7:$A$246,0))),""))</f>
        <v/>
      </c>
      <c r="D285" s="15" t="str">
        <f>IF(AND(B285&gt;Informe!$D$5,A285&lt;=Informe!$D$6),IF(D284="",Informe!$D$5+1,A285),"")</f>
        <v/>
      </c>
      <c r="E285" s="15" t="str">
        <f>IF(D285&lt;&gt;"",IF(#REF!="",MIN(Informe!$D$6,B285),B285),"")</f>
        <v/>
      </c>
      <c r="F285" s="17" t="str">
        <f>IF(D285&lt;&gt;"",IF(Informe!$F$11="",E285-D285+1,IF(AND(D285&gt;DATE(YEAR(Informe!$F$11)+2,MONTH(Informe!$F$11),DAY(Informe!$F$11)),OR(E285&lt;Informe!$F$12,Informe!$F$12=""))=FALSE,IF(AND(D285&lt;=DATE(YEAR(Informe!$F$11)+2,MONTH(Informe!$F$11),DAY(Informe!$F$11)),E285&gt;=DATE(YEAR(Informe!$F$11)+2,MONTH(Informe!$F$11),DAY(Informe!$F$11)))=TRUE,MIN(E285,DATE(YEAR(Informe!$F$11)+2,MONTH(Informe!$F$11),DAY(Informe!$F$11))),E285)-IF(AND(D285&lt;=Informe!$F$12,E285&gt;=Informe!$F$12)=TRUE,MAX(D285,Informe!$F$12),D285)+1,0)),"")</f>
        <v/>
      </c>
      <c r="G285" s="18" t="str">
        <f>IF(D285&lt;&gt;"",IF(G284="",Informe!$D$4,G284),"")</f>
        <v/>
      </c>
      <c r="H285" s="19" t="str">
        <f>IF(D285&lt;&gt;"",ROUND(G285*IF(Informe!$D$6&gt;=DATEVALUE("22/11/2019"),Informe!$D$9,C285/365)*F285,IF(FALSE,-3,2)),"")</f>
        <v/>
      </c>
      <c r="I285" s="19" t="str">
        <f t="shared" si="6"/>
        <v/>
      </c>
    </row>
    <row r="286" spans="1:9" x14ac:dyDescent="0.35">
      <c r="A286" s="15" t="str">
        <f>IFERROR(IF(IF(AND(ROW(A286)=ROW($A$4),Informe!$D$5&lt;DATEVALUE("28/07/2006")),Informe!$D$5+1,INDEX('Intereses moratorios'!$A$7:$A$246,MATCH(Informe!$D$5,'Intereses moratorios'!$A$7:$A$246,1)+ROW(A286)-ROW($A$4)))=0,"",IF(AND(ROW(A286)=ROW($A$4),Informe!$D$5&lt;DATEVALUE("28/07/2006")),Informe!$D$5+1,INDEX('Intereses moratorios'!$A$7:$A$246,MATCH(Informe!$D$5,'Intereses moratorios'!$A$7:$A$246,1)+ROW(A286)-ROW($A$4)))),"")</f>
        <v/>
      </c>
      <c r="B286" s="15" t="str">
        <f>IFERROR(INDEX('Intereses moratorios'!$B$7:$B$246,MATCH(A286,'Intereses moratorios'!$A$7:$A$246,0)),"")</f>
        <v/>
      </c>
      <c r="C286" s="16" t="str">
        <f>IF(A286="","",IFERROR(IF(Informe!$D$6&gt;=DATEVALUE("22/11/2019"),Informe!$D$8,INDEX('Intereses moratorios'!$D$7:$D$246,MATCH(A286,'Intereses moratorios'!$A$7:$A$246,0))),""))</f>
        <v/>
      </c>
      <c r="D286" s="15" t="str">
        <f>IF(AND(B286&gt;Informe!$D$5,A286&lt;=Informe!$D$6),IF(D285="",Informe!$D$5+1,A286),"")</f>
        <v/>
      </c>
      <c r="E286" s="15" t="str">
        <f>IF(D286&lt;&gt;"",IF(#REF!="",MIN(Informe!$D$6,B286),B286),"")</f>
        <v/>
      </c>
      <c r="F286" s="17" t="str">
        <f>IF(D286&lt;&gt;"",IF(Informe!$F$11="",E286-D286+1,IF(AND(D286&gt;DATE(YEAR(Informe!$F$11)+2,MONTH(Informe!$F$11),DAY(Informe!$F$11)),OR(E286&lt;Informe!$F$12,Informe!$F$12=""))=FALSE,IF(AND(D286&lt;=DATE(YEAR(Informe!$F$11)+2,MONTH(Informe!$F$11),DAY(Informe!$F$11)),E286&gt;=DATE(YEAR(Informe!$F$11)+2,MONTH(Informe!$F$11),DAY(Informe!$F$11)))=TRUE,MIN(E286,DATE(YEAR(Informe!$F$11)+2,MONTH(Informe!$F$11),DAY(Informe!$F$11))),E286)-IF(AND(D286&lt;=Informe!$F$12,E286&gt;=Informe!$F$12)=TRUE,MAX(D286,Informe!$F$12),D286)+1,0)),"")</f>
        <v/>
      </c>
      <c r="G286" s="18" t="str">
        <f>IF(D286&lt;&gt;"",IF(G285="",Informe!$D$4,G285),"")</f>
        <v/>
      </c>
      <c r="H286" s="19" t="str">
        <f>IF(D286&lt;&gt;"",ROUND(G286*IF(Informe!$D$6&gt;=DATEVALUE("22/11/2019"),Informe!$D$9,C286/365)*F286,IF(FALSE,-3,2)),"")</f>
        <v/>
      </c>
      <c r="I286" s="19" t="str">
        <f t="shared" si="6"/>
        <v/>
      </c>
    </row>
    <row r="287" spans="1:9" x14ac:dyDescent="0.35">
      <c r="A287" s="15" t="str">
        <f>IFERROR(IF(IF(AND(ROW(A287)=ROW($A$4),Informe!$D$5&lt;DATEVALUE("28/07/2006")),Informe!$D$5+1,INDEX('Intereses moratorios'!$A$7:$A$246,MATCH(Informe!$D$5,'Intereses moratorios'!$A$7:$A$246,1)+ROW(A287)-ROW($A$4)))=0,"",IF(AND(ROW(A287)=ROW($A$4),Informe!$D$5&lt;DATEVALUE("28/07/2006")),Informe!$D$5+1,INDEX('Intereses moratorios'!$A$7:$A$246,MATCH(Informe!$D$5,'Intereses moratorios'!$A$7:$A$246,1)+ROW(A287)-ROW($A$4)))),"")</f>
        <v/>
      </c>
      <c r="B287" s="15" t="str">
        <f>IFERROR(INDEX('Intereses moratorios'!$B$7:$B$246,MATCH(A287,'Intereses moratorios'!$A$7:$A$246,0)),"")</f>
        <v/>
      </c>
      <c r="C287" s="16" t="str">
        <f>IF(A287="","",IFERROR(IF(Informe!$D$6&gt;=DATEVALUE("22/11/2019"),Informe!$D$8,INDEX('Intereses moratorios'!$D$7:$D$246,MATCH(A287,'Intereses moratorios'!$A$7:$A$246,0))),""))</f>
        <v/>
      </c>
      <c r="D287" s="15" t="str">
        <f>IF(AND(B287&gt;Informe!$D$5,A287&lt;=Informe!$D$6),IF(D286="",Informe!$D$5+1,A287),"")</f>
        <v/>
      </c>
      <c r="E287" s="15" t="str">
        <f>IF(D287&lt;&gt;"",IF(#REF!="",MIN(Informe!$D$6,B287),B287),"")</f>
        <v/>
      </c>
      <c r="F287" s="17" t="str">
        <f>IF(D287&lt;&gt;"",IF(Informe!$F$11="",E287-D287+1,IF(AND(D287&gt;DATE(YEAR(Informe!$F$11)+2,MONTH(Informe!$F$11),DAY(Informe!$F$11)),OR(E287&lt;Informe!$F$12,Informe!$F$12=""))=FALSE,IF(AND(D287&lt;=DATE(YEAR(Informe!$F$11)+2,MONTH(Informe!$F$11),DAY(Informe!$F$11)),E287&gt;=DATE(YEAR(Informe!$F$11)+2,MONTH(Informe!$F$11),DAY(Informe!$F$11)))=TRUE,MIN(E287,DATE(YEAR(Informe!$F$11)+2,MONTH(Informe!$F$11),DAY(Informe!$F$11))),E287)-IF(AND(D287&lt;=Informe!$F$12,E287&gt;=Informe!$F$12)=TRUE,MAX(D287,Informe!$F$12),D287)+1,0)),"")</f>
        <v/>
      </c>
      <c r="G287" s="18" t="str">
        <f>IF(D287&lt;&gt;"",IF(G286="",Informe!$D$4,G286),"")</f>
        <v/>
      </c>
      <c r="H287" s="19" t="str">
        <f>IF(D287&lt;&gt;"",ROUND(G287*IF(Informe!$D$6&gt;=DATEVALUE("22/11/2019"),Informe!$D$9,C287/365)*F287,IF(FALSE,-3,2)),"")</f>
        <v/>
      </c>
      <c r="I287" s="19" t="str">
        <f t="shared" si="6"/>
        <v/>
      </c>
    </row>
    <row r="288" spans="1:9" x14ac:dyDescent="0.35">
      <c r="A288" s="15" t="str">
        <f>IFERROR(IF(IF(AND(ROW(A288)=ROW($A$4),Informe!$D$5&lt;DATEVALUE("28/07/2006")),Informe!$D$5+1,INDEX('Intereses moratorios'!$A$7:$A$246,MATCH(Informe!$D$5,'Intereses moratorios'!$A$7:$A$246,1)+ROW(A288)-ROW($A$4)))=0,"",IF(AND(ROW(A288)=ROW($A$4),Informe!$D$5&lt;DATEVALUE("28/07/2006")),Informe!$D$5+1,INDEX('Intereses moratorios'!$A$7:$A$246,MATCH(Informe!$D$5,'Intereses moratorios'!$A$7:$A$246,1)+ROW(A288)-ROW($A$4)))),"")</f>
        <v/>
      </c>
      <c r="B288" s="15" t="str">
        <f>IFERROR(INDEX('Intereses moratorios'!$B$7:$B$246,MATCH(A288,'Intereses moratorios'!$A$7:$A$246,0)),"")</f>
        <v/>
      </c>
      <c r="C288" s="16" t="str">
        <f>IF(A288="","",IFERROR(IF(Informe!$D$6&gt;=DATEVALUE("22/11/2019"),Informe!$D$8,INDEX('Intereses moratorios'!$D$7:$D$246,MATCH(A288,'Intereses moratorios'!$A$7:$A$246,0))),""))</f>
        <v/>
      </c>
      <c r="D288" s="15" t="str">
        <f>IF(AND(B288&gt;Informe!$D$5,A288&lt;=Informe!$D$6),IF(D287="",Informe!$D$5+1,A288),"")</f>
        <v/>
      </c>
      <c r="E288" s="15" t="str">
        <f>IF(D288&lt;&gt;"",IF(#REF!="",MIN(Informe!$D$6,B288),B288),"")</f>
        <v/>
      </c>
      <c r="F288" s="17" t="str">
        <f>IF(D288&lt;&gt;"",IF(Informe!$F$11="",E288-D288+1,IF(AND(D288&gt;DATE(YEAR(Informe!$F$11)+2,MONTH(Informe!$F$11),DAY(Informe!$F$11)),OR(E288&lt;Informe!$F$12,Informe!$F$12=""))=FALSE,IF(AND(D288&lt;=DATE(YEAR(Informe!$F$11)+2,MONTH(Informe!$F$11),DAY(Informe!$F$11)),E288&gt;=DATE(YEAR(Informe!$F$11)+2,MONTH(Informe!$F$11),DAY(Informe!$F$11)))=TRUE,MIN(E288,DATE(YEAR(Informe!$F$11)+2,MONTH(Informe!$F$11),DAY(Informe!$F$11))),E288)-IF(AND(D288&lt;=Informe!$F$12,E288&gt;=Informe!$F$12)=TRUE,MAX(D288,Informe!$F$12),D288)+1,0)),"")</f>
        <v/>
      </c>
      <c r="G288" s="18" t="str">
        <f>IF(D288&lt;&gt;"",IF(G287="",Informe!$D$4,G287),"")</f>
        <v/>
      </c>
      <c r="H288" s="19" t="str">
        <f>IF(D288&lt;&gt;"",ROUND(G288*IF(Informe!$D$6&gt;=DATEVALUE("22/11/2019"),Informe!$D$9,C288/365)*F288,IF(FALSE,-3,2)),"")</f>
        <v/>
      </c>
      <c r="I288" s="19" t="str">
        <f t="shared" si="6"/>
        <v/>
      </c>
    </row>
    <row r="289" spans="1:9" x14ac:dyDescent="0.35">
      <c r="A289" s="15" t="str">
        <f>IFERROR(IF(IF(AND(ROW(A289)=ROW($A$4),Informe!$D$5&lt;DATEVALUE("28/07/2006")),Informe!$D$5+1,INDEX('Intereses moratorios'!$A$7:$A$246,MATCH(Informe!$D$5,'Intereses moratorios'!$A$7:$A$246,1)+ROW(A289)-ROW($A$4)))=0,"",IF(AND(ROW(A289)=ROW($A$4),Informe!$D$5&lt;DATEVALUE("28/07/2006")),Informe!$D$5+1,INDEX('Intereses moratorios'!$A$7:$A$246,MATCH(Informe!$D$5,'Intereses moratorios'!$A$7:$A$246,1)+ROW(A289)-ROW($A$4)))),"")</f>
        <v/>
      </c>
      <c r="B289" s="15" t="str">
        <f>IFERROR(INDEX('Intereses moratorios'!$B$7:$B$246,MATCH(A289,'Intereses moratorios'!$A$7:$A$246,0)),"")</f>
        <v/>
      </c>
      <c r="C289" s="16" t="str">
        <f>IF(A289="","",IFERROR(IF(Informe!$D$6&gt;=DATEVALUE("22/11/2019"),Informe!$D$8,INDEX('Intereses moratorios'!$D$7:$D$246,MATCH(A289,'Intereses moratorios'!$A$7:$A$246,0))),""))</f>
        <v/>
      </c>
      <c r="D289" s="15" t="str">
        <f>IF(AND(B289&gt;Informe!$D$5,A289&lt;=Informe!$D$6),IF(D288="",Informe!$D$5+1,A289),"")</f>
        <v/>
      </c>
      <c r="E289" s="15" t="str">
        <f>IF(D289&lt;&gt;"",IF(#REF!="",MIN(Informe!$D$6,B289),B289),"")</f>
        <v/>
      </c>
      <c r="F289" s="17" t="str">
        <f>IF(D289&lt;&gt;"",IF(Informe!$F$11="",E289-D289+1,IF(AND(D289&gt;DATE(YEAR(Informe!$F$11)+2,MONTH(Informe!$F$11),DAY(Informe!$F$11)),OR(E289&lt;Informe!$F$12,Informe!$F$12=""))=FALSE,IF(AND(D289&lt;=DATE(YEAR(Informe!$F$11)+2,MONTH(Informe!$F$11),DAY(Informe!$F$11)),E289&gt;=DATE(YEAR(Informe!$F$11)+2,MONTH(Informe!$F$11),DAY(Informe!$F$11)))=TRUE,MIN(E289,DATE(YEAR(Informe!$F$11)+2,MONTH(Informe!$F$11),DAY(Informe!$F$11))),E289)-IF(AND(D289&lt;=Informe!$F$12,E289&gt;=Informe!$F$12)=TRUE,MAX(D289,Informe!$F$12),D289)+1,0)),"")</f>
        <v/>
      </c>
      <c r="G289" s="18" t="str">
        <f>IF(D289&lt;&gt;"",IF(G288="",Informe!$D$4,G288),"")</f>
        <v/>
      </c>
      <c r="H289" s="19" t="str">
        <f>IF(D289&lt;&gt;"",ROUND(G289*IF(Informe!$D$6&gt;=DATEVALUE("22/11/2019"),Informe!$D$9,C289/365)*F289,IF(FALSE,-3,2)),"")</f>
        <v/>
      </c>
      <c r="I289" s="19" t="str">
        <f t="shared" si="6"/>
        <v/>
      </c>
    </row>
    <row r="290" spans="1:9" x14ac:dyDescent="0.35">
      <c r="A290" s="15" t="str">
        <f>IFERROR(IF(IF(AND(ROW(A290)=ROW($A$4),Informe!$D$5&lt;DATEVALUE("28/07/2006")),Informe!$D$5+1,INDEX('Intereses moratorios'!$A$7:$A$246,MATCH(Informe!$D$5,'Intereses moratorios'!$A$7:$A$246,1)+ROW(A290)-ROW($A$4)))=0,"",IF(AND(ROW(A290)=ROW($A$4),Informe!$D$5&lt;DATEVALUE("28/07/2006")),Informe!$D$5+1,INDEX('Intereses moratorios'!$A$7:$A$246,MATCH(Informe!$D$5,'Intereses moratorios'!$A$7:$A$246,1)+ROW(A290)-ROW($A$4)))),"")</f>
        <v/>
      </c>
      <c r="B290" s="15" t="str">
        <f>IFERROR(INDEX('Intereses moratorios'!$B$7:$B$246,MATCH(A290,'Intereses moratorios'!$A$7:$A$246,0)),"")</f>
        <v/>
      </c>
      <c r="C290" s="16" t="str">
        <f>IF(A290="","",IFERROR(IF(Informe!$D$6&gt;=DATEVALUE("22/11/2019"),Informe!$D$8,INDEX('Intereses moratorios'!$D$7:$D$246,MATCH(A290,'Intereses moratorios'!$A$7:$A$246,0))),""))</f>
        <v/>
      </c>
      <c r="D290" s="15" t="str">
        <f>IF(AND(B290&gt;Informe!$D$5,A290&lt;=Informe!$D$6),IF(D289="",Informe!$D$5+1,A290),"")</f>
        <v/>
      </c>
      <c r="E290" s="15" t="str">
        <f>IF(D290&lt;&gt;"",IF(#REF!="",MIN(Informe!$D$6,B290),B290),"")</f>
        <v/>
      </c>
      <c r="F290" s="17" t="str">
        <f>IF(D290&lt;&gt;"",IF(Informe!$F$11="",E290-D290+1,IF(AND(D290&gt;DATE(YEAR(Informe!$F$11)+2,MONTH(Informe!$F$11),DAY(Informe!$F$11)),OR(E290&lt;Informe!$F$12,Informe!$F$12=""))=FALSE,IF(AND(D290&lt;=DATE(YEAR(Informe!$F$11)+2,MONTH(Informe!$F$11),DAY(Informe!$F$11)),E290&gt;=DATE(YEAR(Informe!$F$11)+2,MONTH(Informe!$F$11),DAY(Informe!$F$11)))=TRUE,MIN(E290,DATE(YEAR(Informe!$F$11)+2,MONTH(Informe!$F$11),DAY(Informe!$F$11))),E290)-IF(AND(D290&lt;=Informe!$F$12,E290&gt;=Informe!$F$12)=TRUE,MAX(D290,Informe!$F$12),D290)+1,0)),"")</f>
        <v/>
      </c>
      <c r="G290" s="18" t="str">
        <f>IF(D290&lt;&gt;"",IF(G289="",Informe!$D$4,G289),"")</f>
        <v/>
      </c>
      <c r="H290" s="19" t="str">
        <f>IF(D290&lt;&gt;"",ROUND(G290*IF(Informe!$D$6&gt;=DATEVALUE("22/11/2019"),Informe!$D$9,C290/365)*F290,IF(FALSE,-3,2)),"")</f>
        <v/>
      </c>
      <c r="I290" s="19" t="str">
        <f t="shared" si="6"/>
        <v/>
      </c>
    </row>
    <row r="291" spans="1:9" x14ac:dyDescent="0.35">
      <c r="A291" s="15" t="str">
        <f>IFERROR(IF(IF(AND(ROW(A291)=ROW($A$4),Informe!$D$5&lt;DATEVALUE("28/07/2006")),Informe!$D$5+1,INDEX('Intereses moratorios'!$A$7:$A$246,MATCH(Informe!$D$5,'Intereses moratorios'!$A$7:$A$246,1)+ROW(A291)-ROW($A$4)))=0,"",IF(AND(ROW(A291)=ROW($A$4),Informe!$D$5&lt;DATEVALUE("28/07/2006")),Informe!$D$5+1,INDEX('Intereses moratorios'!$A$7:$A$246,MATCH(Informe!$D$5,'Intereses moratorios'!$A$7:$A$246,1)+ROW(A291)-ROW($A$4)))),"")</f>
        <v/>
      </c>
      <c r="B291" s="15" t="str">
        <f>IFERROR(INDEX('Intereses moratorios'!$B$7:$B$246,MATCH(A291,'Intereses moratorios'!$A$7:$A$246,0)),"")</f>
        <v/>
      </c>
      <c r="C291" s="16" t="str">
        <f>IF(A291="","",IFERROR(IF(Informe!$D$6&gt;=DATEVALUE("22/11/2019"),Informe!$D$8,INDEX('Intereses moratorios'!$D$7:$D$246,MATCH(A291,'Intereses moratorios'!$A$7:$A$246,0))),""))</f>
        <v/>
      </c>
      <c r="D291" s="15" t="str">
        <f>IF(AND(B291&gt;Informe!$D$5,A291&lt;=Informe!$D$6),IF(D290="",Informe!$D$5+1,A291),"")</f>
        <v/>
      </c>
      <c r="E291" s="15" t="str">
        <f>IF(D291&lt;&gt;"",IF(#REF!="",MIN(Informe!$D$6,B291),B291),"")</f>
        <v/>
      </c>
      <c r="F291" s="17" t="str">
        <f>IF(D291&lt;&gt;"",IF(Informe!$F$11="",E291-D291+1,IF(AND(D291&gt;DATE(YEAR(Informe!$F$11)+2,MONTH(Informe!$F$11),DAY(Informe!$F$11)),OR(E291&lt;Informe!$F$12,Informe!$F$12=""))=FALSE,IF(AND(D291&lt;=DATE(YEAR(Informe!$F$11)+2,MONTH(Informe!$F$11),DAY(Informe!$F$11)),E291&gt;=DATE(YEAR(Informe!$F$11)+2,MONTH(Informe!$F$11),DAY(Informe!$F$11)))=TRUE,MIN(E291,DATE(YEAR(Informe!$F$11)+2,MONTH(Informe!$F$11),DAY(Informe!$F$11))),E291)-IF(AND(D291&lt;=Informe!$F$12,E291&gt;=Informe!$F$12)=TRUE,MAX(D291,Informe!$F$12),D291)+1,0)),"")</f>
        <v/>
      </c>
      <c r="G291" s="18" t="str">
        <f>IF(D291&lt;&gt;"",IF(G290="",Informe!$D$4,G290),"")</f>
        <v/>
      </c>
      <c r="H291" s="19" t="str">
        <f>IF(D291&lt;&gt;"",ROUND(G291*IF(Informe!$D$6&gt;=DATEVALUE("22/11/2019"),Informe!$D$9,C291/365)*F291,IF(FALSE,-3,2)),"")</f>
        <v/>
      </c>
      <c r="I291" s="19" t="str">
        <f t="shared" si="6"/>
        <v/>
      </c>
    </row>
    <row r="292" spans="1:9" x14ac:dyDescent="0.35">
      <c r="A292" s="15" t="str">
        <f>IFERROR(IF(IF(AND(ROW(A292)=ROW($A$4),Informe!$D$5&lt;DATEVALUE("28/07/2006")),Informe!$D$5+1,INDEX('Intereses moratorios'!$A$7:$A$246,MATCH(Informe!$D$5,'Intereses moratorios'!$A$7:$A$246,1)+ROW(A292)-ROW($A$4)))=0,"",IF(AND(ROW(A292)=ROW($A$4),Informe!$D$5&lt;DATEVALUE("28/07/2006")),Informe!$D$5+1,INDEX('Intereses moratorios'!$A$7:$A$246,MATCH(Informe!$D$5,'Intereses moratorios'!$A$7:$A$246,1)+ROW(A292)-ROW($A$4)))),"")</f>
        <v/>
      </c>
      <c r="B292" s="15" t="str">
        <f>IFERROR(INDEX('Intereses moratorios'!$B$7:$B$246,MATCH(A292,'Intereses moratorios'!$A$7:$A$246,0)),"")</f>
        <v/>
      </c>
      <c r="C292" s="16" t="str">
        <f>IF(A292="","",IFERROR(IF(Informe!$D$6&gt;=DATEVALUE("22/11/2019"),Informe!$D$8,INDEX('Intereses moratorios'!$D$7:$D$246,MATCH(A292,'Intereses moratorios'!$A$7:$A$246,0))),""))</f>
        <v/>
      </c>
      <c r="D292" s="15" t="str">
        <f>IF(AND(B292&gt;Informe!$D$5,A292&lt;=Informe!$D$6),IF(D291="",Informe!$D$5+1,A292),"")</f>
        <v/>
      </c>
      <c r="E292" s="15" t="str">
        <f>IF(D292&lt;&gt;"",IF(#REF!="",MIN(Informe!$D$6,B292),B292),"")</f>
        <v/>
      </c>
      <c r="F292" s="17" t="str">
        <f>IF(D292&lt;&gt;"",IF(Informe!$F$11="",E292-D292+1,IF(AND(D292&gt;DATE(YEAR(Informe!$F$11)+2,MONTH(Informe!$F$11),DAY(Informe!$F$11)),OR(E292&lt;Informe!$F$12,Informe!$F$12=""))=FALSE,IF(AND(D292&lt;=DATE(YEAR(Informe!$F$11)+2,MONTH(Informe!$F$11),DAY(Informe!$F$11)),E292&gt;=DATE(YEAR(Informe!$F$11)+2,MONTH(Informe!$F$11),DAY(Informe!$F$11)))=TRUE,MIN(E292,DATE(YEAR(Informe!$F$11)+2,MONTH(Informe!$F$11),DAY(Informe!$F$11))),E292)-IF(AND(D292&lt;=Informe!$F$12,E292&gt;=Informe!$F$12)=TRUE,MAX(D292,Informe!$F$12),D292)+1,0)),"")</f>
        <v/>
      </c>
      <c r="G292" s="18" t="str">
        <f>IF(D292&lt;&gt;"",IF(G291="",Informe!$D$4,G291),"")</f>
        <v/>
      </c>
      <c r="H292" s="19" t="str">
        <f>IF(D292&lt;&gt;"",ROUND(G292*IF(Informe!$D$6&gt;=DATEVALUE("22/11/2019"),Informe!$D$9,C292/365)*F292,IF(FALSE,-3,2)),"")</f>
        <v/>
      </c>
      <c r="I292" s="19" t="str">
        <f t="shared" si="6"/>
        <v/>
      </c>
    </row>
    <row r="293" spans="1:9" x14ac:dyDescent="0.35">
      <c r="A293" s="15" t="str">
        <f>IFERROR(IF(IF(AND(ROW(A293)=ROW($A$4),Informe!$D$5&lt;DATEVALUE("28/07/2006")),Informe!$D$5+1,INDEX('Intereses moratorios'!$A$7:$A$246,MATCH(Informe!$D$5,'Intereses moratorios'!$A$7:$A$246,1)+ROW(A293)-ROW($A$4)))=0,"",IF(AND(ROW(A293)=ROW($A$4),Informe!$D$5&lt;DATEVALUE("28/07/2006")),Informe!$D$5+1,INDEX('Intereses moratorios'!$A$7:$A$246,MATCH(Informe!$D$5,'Intereses moratorios'!$A$7:$A$246,1)+ROW(A293)-ROW($A$4)))),"")</f>
        <v/>
      </c>
      <c r="B293" s="15" t="str">
        <f>IFERROR(INDEX('Intereses moratorios'!$B$7:$B$246,MATCH(A293,'Intereses moratorios'!$A$7:$A$246,0)),"")</f>
        <v/>
      </c>
      <c r="C293" s="16" t="str">
        <f>IF(A293="","",IFERROR(IF(Informe!$D$6&gt;=DATEVALUE("22/11/2019"),Informe!$D$8,INDEX('Intereses moratorios'!$D$7:$D$246,MATCH(A293,'Intereses moratorios'!$A$7:$A$246,0))),""))</f>
        <v/>
      </c>
      <c r="D293" s="15" t="str">
        <f>IF(AND(B293&gt;Informe!$D$5,A293&lt;=Informe!$D$6),IF(D292="",Informe!$D$5+1,A293),"")</f>
        <v/>
      </c>
      <c r="E293" s="15" t="str">
        <f>IF(D293&lt;&gt;"",IF(#REF!="",MIN(Informe!$D$6,B293),B293),"")</f>
        <v/>
      </c>
      <c r="F293" s="17" t="str">
        <f>IF(D293&lt;&gt;"",IF(Informe!$F$11="",E293-D293+1,IF(AND(D293&gt;DATE(YEAR(Informe!$F$11)+2,MONTH(Informe!$F$11),DAY(Informe!$F$11)),OR(E293&lt;Informe!$F$12,Informe!$F$12=""))=FALSE,IF(AND(D293&lt;=DATE(YEAR(Informe!$F$11)+2,MONTH(Informe!$F$11),DAY(Informe!$F$11)),E293&gt;=DATE(YEAR(Informe!$F$11)+2,MONTH(Informe!$F$11),DAY(Informe!$F$11)))=TRUE,MIN(E293,DATE(YEAR(Informe!$F$11)+2,MONTH(Informe!$F$11),DAY(Informe!$F$11))),E293)-IF(AND(D293&lt;=Informe!$F$12,E293&gt;=Informe!$F$12)=TRUE,MAX(D293,Informe!$F$12),D293)+1,0)),"")</f>
        <v/>
      </c>
      <c r="G293" s="18" t="str">
        <f>IF(D293&lt;&gt;"",IF(G292="",Informe!$D$4,G292),"")</f>
        <v/>
      </c>
      <c r="H293" s="19" t="str">
        <f>IF(D293&lt;&gt;"",ROUND(G293*IF(Informe!$D$6&gt;=DATEVALUE("22/11/2019"),Informe!$D$9,C293/365)*F293,IF(FALSE,-3,2)),"")</f>
        <v/>
      </c>
      <c r="I293" s="19" t="str">
        <f t="shared" si="6"/>
        <v/>
      </c>
    </row>
    <row r="294" spans="1:9" x14ac:dyDescent="0.35">
      <c r="A294" s="15" t="str">
        <f>IFERROR(IF(IF(AND(ROW(A294)=ROW($A$4),Informe!$D$5&lt;DATEVALUE("28/07/2006")),Informe!$D$5+1,INDEX('Intereses moratorios'!$A$7:$A$246,MATCH(Informe!$D$5,'Intereses moratorios'!$A$7:$A$246,1)+ROW(A294)-ROW($A$4)))=0,"",IF(AND(ROW(A294)=ROW($A$4),Informe!$D$5&lt;DATEVALUE("28/07/2006")),Informe!$D$5+1,INDEX('Intereses moratorios'!$A$7:$A$246,MATCH(Informe!$D$5,'Intereses moratorios'!$A$7:$A$246,1)+ROW(A294)-ROW($A$4)))),"")</f>
        <v/>
      </c>
      <c r="B294" s="15" t="str">
        <f>IFERROR(INDEX('Intereses moratorios'!$B$7:$B$246,MATCH(A294,'Intereses moratorios'!$A$7:$A$246,0)),"")</f>
        <v/>
      </c>
      <c r="C294" s="16" t="str">
        <f>IF(A294="","",IFERROR(IF(Informe!$D$6&gt;=DATEVALUE("22/11/2019"),Informe!$D$8,INDEX('Intereses moratorios'!$D$7:$D$246,MATCH(A294,'Intereses moratorios'!$A$7:$A$246,0))),""))</f>
        <v/>
      </c>
      <c r="D294" s="15" t="str">
        <f>IF(AND(B294&gt;Informe!$D$5,A294&lt;=Informe!$D$6),IF(D293="",Informe!$D$5+1,A294),"")</f>
        <v/>
      </c>
      <c r="E294" s="15" t="str">
        <f>IF(D294&lt;&gt;"",IF(#REF!="",MIN(Informe!$D$6,B294),B294),"")</f>
        <v/>
      </c>
      <c r="F294" s="17" t="str">
        <f>IF(D294&lt;&gt;"",IF(Informe!$F$11="",E294-D294+1,IF(AND(D294&gt;DATE(YEAR(Informe!$F$11)+2,MONTH(Informe!$F$11),DAY(Informe!$F$11)),OR(E294&lt;Informe!$F$12,Informe!$F$12=""))=FALSE,IF(AND(D294&lt;=DATE(YEAR(Informe!$F$11)+2,MONTH(Informe!$F$11),DAY(Informe!$F$11)),E294&gt;=DATE(YEAR(Informe!$F$11)+2,MONTH(Informe!$F$11),DAY(Informe!$F$11)))=TRUE,MIN(E294,DATE(YEAR(Informe!$F$11)+2,MONTH(Informe!$F$11),DAY(Informe!$F$11))),E294)-IF(AND(D294&lt;=Informe!$F$12,E294&gt;=Informe!$F$12)=TRUE,MAX(D294,Informe!$F$12),D294)+1,0)),"")</f>
        <v/>
      </c>
      <c r="G294" s="18" t="str">
        <f>IF(D294&lt;&gt;"",IF(G293="",Informe!$D$4,G293),"")</f>
        <v/>
      </c>
      <c r="H294" s="19" t="str">
        <f>IF(D294&lt;&gt;"",ROUND(G294*IF(Informe!$D$6&gt;=DATEVALUE("22/11/2019"),Informe!$D$9,C294/365)*F294,IF(FALSE,-3,2)),"")</f>
        <v/>
      </c>
      <c r="I294" s="19" t="str">
        <f t="shared" si="6"/>
        <v/>
      </c>
    </row>
    <row r="295" spans="1:9" x14ac:dyDescent="0.35">
      <c r="A295" s="15" t="str">
        <f>IFERROR(IF(IF(AND(ROW(A295)=ROW($A$4),Informe!$D$5&lt;DATEVALUE("28/07/2006")),Informe!$D$5+1,INDEX('Intereses moratorios'!$A$7:$A$246,MATCH(Informe!$D$5,'Intereses moratorios'!$A$7:$A$246,1)+ROW(A295)-ROW($A$4)))=0,"",IF(AND(ROW(A295)=ROW($A$4),Informe!$D$5&lt;DATEVALUE("28/07/2006")),Informe!$D$5+1,INDEX('Intereses moratorios'!$A$7:$A$246,MATCH(Informe!$D$5,'Intereses moratorios'!$A$7:$A$246,1)+ROW(A295)-ROW($A$4)))),"")</f>
        <v/>
      </c>
      <c r="B295" s="15" t="str">
        <f>IFERROR(INDEX('Intereses moratorios'!$B$7:$B$246,MATCH(A295,'Intereses moratorios'!$A$7:$A$246,0)),"")</f>
        <v/>
      </c>
      <c r="C295" s="16" t="str">
        <f>IF(A295="","",IFERROR(IF(Informe!$D$6&gt;=DATEVALUE("22/11/2019"),Informe!$D$8,INDEX('Intereses moratorios'!$D$7:$D$246,MATCH(A295,'Intereses moratorios'!$A$7:$A$246,0))),""))</f>
        <v/>
      </c>
      <c r="D295" s="15" t="str">
        <f>IF(AND(B295&gt;Informe!$D$5,A295&lt;=Informe!$D$6),IF(D294="",Informe!$D$5+1,A295),"")</f>
        <v/>
      </c>
      <c r="E295" s="15" t="str">
        <f>IF(D295&lt;&gt;"",IF(#REF!="",MIN(Informe!$D$6,B295),B295),"")</f>
        <v/>
      </c>
      <c r="F295" s="17" t="str">
        <f>IF(D295&lt;&gt;"",IF(Informe!$F$11="",E295-D295+1,IF(AND(D295&gt;DATE(YEAR(Informe!$F$11)+2,MONTH(Informe!$F$11),DAY(Informe!$F$11)),OR(E295&lt;Informe!$F$12,Informe!$F$12=""))=FALSE,IF(AND(D295&lt;=DATE(YEAR(Informe!$F$11)+2,MONTH(Informe!$F$11),DAY(Informe!$F$11)),E295&gt;=DATE(YEAR(Informe!$F$11)+2,MONTH(Informe!$F$11),DAY(Informe!$F$11)))=TRUE,MIN(E295,DATE(YEAR(Informe!$F$11)+2,MONTH(Informe!$F$11),DAY(Informe!$F$11))),E295)-IF(AND(D295&lt;=Informe!$F$12,E295&gt;=Informe!$F$12)=TRUE,MAX(D295,Informe!$F$12),D295)+1,0)),"")</f>
        <v/>
      </c>
      <c r="G295" s="18" t="str">
        <f>IF(D295&lt;&gt;"",IF(G294="",Informe!$D$4,G294),"")</f>
        <v/>
      </c>
      <c r="H295" s="19" t="str">
        <f>IF(D295&lt;&gt;"",ROUND(G295*IF(Informe!$D$6&gt;=DATEVALUE("22/11/2019"),Informe!$D$9,C295/365)*F295,IF(FALSE,-3,2)),"")</f>
        <v/>
      </c>
      <c r="I295" s="19" t="str">
        <f t="shared" si="6"/>
        <v/>
      </c>
    </row>
    <row r="296" spans="1:9" x14ac:dyDescent="0.35">
      <c r="A296" s="15" t="str">
        <f>IFERROR(IF(IF(AND(ROW(A296)=ROW($A$4),Informe!$D$5&lt;DATEVALUE("28/07/2006")),Informe!$D$5+1,INDEX('Intereses moratorios'!$A$7:$A$246,MATCH(Informe!$D$5,'Intereses moratorios'!$A$7:$A$246,1)+ROW(A296)-ROW($A$4)))=0,"",IF(AND(ROW(A296)=ROW($A$4),Informe!$D$5&lt;DATEVALUE("28/07/2006")),Informe!$D$5+1,INDEX('Intereses moratorios'!$A$7:$A$246,MATCH(Informe!$D$5,'Intereses moratorios'!$A$7:$A$246,1)+ROW(A296)-ROW($A$4)))),"")</f>
        <v/>
      </c>
      <c r="B296" s="15" t="str">
        <f>IFERROR(INDEX('Intereses moratorios'!$B$7:$B$246,MATCH(A296,'Intereses moratorios'!$A$7:$A$246,0)),"")</f>
        <v/>
      </c>
      <c r="C296" s="16" t="str">
        <f>IF(A296="","",IFERROR(IF(Informe!$D$6&gt;=DATEVALUE("22/11/2019"),Informe!$D$8,INDEX('Intereses moratorios'!$D$7:$D$246,MATCH(A296,'Intereses moratorios'!$A$7:$A$246,0))),""))</f>
        <v/>
      </c>
      <c r="D296" s="15" t="str">
        <f>IF(AND(B296&gt;Informe!$D$5,A296&lt;=Informe!$D$6),IF(D295="",Informe!$D$5+1,A296),"")</f>
        <v/>
      </c>
      <c r="E296" s="15" t="str">
        <f>IF(D296&lt;&gt;"",IF(#REF!="",MIN(Informe!$D$6,B296),B296),"")</f>
        <v/>
      </c>
      <c r="F296" s="17" t="str">
        <f>IF(D296&lt;&gt;"",IF(Informe!$F$11="",E296-D296+1,IF(AND(D296&gt;DATE(YEAR(Informe!$F$11)+2,MONTH(Informe!$F$11),DAY(Informe!$F$11)),OR(E296&lt;Informe!$F$12,Informe!$F$12=""))=FALSE,IF(AND(D296&lt;=DATE(YEAR(Informe!$F$11)+2,MONTH(Informe!$F$11),DAY(Informe!$F$11)),E296&gt;=DATE(YEAR(Informe!$F$11)+2,MONTH(Informe!$F$11),DAY(Informe!$F$11)))=TRUE,MIN(E296,DATE(YEAR(Informe!$F$11)+2,MONTH(Informe!$F$11),DAY(Informe!$F$11))),E296)-IF(AND(D296&lt;=Informe!$F$12,E296&gt;=Informe!$F$12)=TRUE,MAX(D296,Informe!$F$12),D296)+1,0)),"")</f>
        <v/>
      </c>
      <c r="G296" s="18" t="str">
        <f>IF(D296&lt;&gt;"",IF(G295="",Informe!$D$4,G295),"")</f>
        <v/>
      </c>
      <c r="H296" s="19" t="str">
        <f>IF(D296&lt;&gt;"",ROUND(G296*IF(Informe!$D$6&gt;=DATEVALUE("22/11/2019"),Informe!$D$9,C296/365)*F296,IF(FALSE,-3,2)),"")</f>
        <v/>
      </c>
      <c r="I296" s="19" t="str">
        <f t="shared" si="6"/>
        <v/>
      </c>
    </row>
  </sheetData>
  <sheetProtection sheet="1" objects="1" scenarios="1"/>
  <mergeCells count="4">
    <mergeCell ref="A1:C1"/>
    <mergeCell ref="D1:F1"/>
    <mergeCell ref="G1:I1"/>
    <mergeCell ref="A3:H3"/>
  </mergeCells>
  <pageMargins left="0.7" right="0.7" top="0.75" bottom="0.75" header="0.3" footer="0.3"/>
  <pageSetup paperSize="9" orientation="portrait" horizontalDpi="0" verticalDpi="0" r:id="rId1"/>
  <customProperties>
    <customPr name="SSC_SHEET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2AA18-2363-4A28-AAD8-FDEF379E0CF4}">
  <sheetPr codeName="Hoja3"/>
  <dimension ref="C1:E3"/>
  <sheetViews>
    <sheetView workbookViewId="0"/>
  </sheetViews>
  <sheetFormatPr baseColWidth="10" defaultRowHeight="14.5" x14ac:dyDescent="0.35"/>
  <sheetData>
    <row r="1" spans="3:5" x14ac:dyDescent="0.35">
      <c r="C1" t="s">
        <v>25</v>
      </c>
      <c r="D1" t="s">
        <v>24</v>
      </c>
      <c r="E1" t="s">
        <v>28</v>
      </c>
    </row>
    <row r="2" spans="3:5" x14ac:dyDescent="0.35">
      <c r="C2" t="s">
        <v>26</v>
      </c>
    </row>
    <row r="3" spans="3:5" x14ac:dyDescent="0.35">
      <c r="C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Informe</vt:lpstr>
      <vt:lpstr>Intereses moratorios</vt:lpstr>
      <vt:lpstr>Liquidacion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Sabogal Bernal</dc:creator>
  <cp:lastModifiedBy>Edinson Sabogal Bernal</cp:lastModifiedBy>
  <dcterms:created xsi:type="dcterms:W3CDTF">2020-07-07T01:11:29Z</dcterms:created>
  <dcterms:modified xsi:type="dcterms:W3CDTF">2023-02-25T19:52:40Z</dcterms:modified>
</cp:coreProperties>
</file>