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quidación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$&quot;#,##0.00"/>
    <numFmt numFmtId="166" formatCode="0.000%"/>
    <numFmt numFmtId="167" formatCode="0.0000000000%"/>
  </numFmts>
  <fonts count="5">
    <font>
      <sz val="10"/>
      <name val="Arial"/>
    </font>
    <font>
      <b/>
      <sz val="10"/>
      <name val="Arial"/>
    </font>
    <font>
      <b/>
      <sz val="14"/>
      <color rgb="FF2E5872"/>
      <name val="Arial"/>
    </font>
    <font>
      <b/>
      <sz val="10"/>
      <color rgb="FFFFFFFF"/>
      <name val="Arial"/>
    </font>
    <font>
      <i/>
      <sz val="9"/>
      <color rgb="FF555555"/>
      <name val="Arial"/>
    </font>
  </fonts>
  <fills count="3">
    <fill>
      <patternFill patternType="none"/>
    </fill>
    <fill>
      <patternFill patternType="gray125"/>
    </fill>
    <fill>
      <patternFill patternType="solid">
        <fgColor rgb="FF2E587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0" fontId="0" fillId="0" borderId="1" xfId="0" applyBorder="1"/>
    <xf numFmtId="165" fontId="1" fillId="0" borderId="1" xfId="0" applyNumberFormat="1" applyFont="1" applyBorder="1"/>
    <xf numFmtId="0" fontId="1" fillId="0" borderId="1" xfId="0" applyFont="1" applyBorder="1"/>
    <xf numFmtId="0" fontId="4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pane ySplit="14" topLeftCell="A15" activePane="bottomLeft" state="frozen"/>
    </sheetView>
  </sheetViews>
  <cols>
    <col min="1" max="1" width="26" customWidth="1"/>
    <col min="2" max="2" width="34" customWidth="1"/>
    <col min="3" max="3" width="12" customWidth="1"/>
    <col min="4" max="4" width="8" customWidth="1"/>
    <col min="5" max="5" width="16" customWidth="1"/>
    <col min="6" max="6" width="14" customWidth="1"/>
    <col min="7" max="7" width="10" customWidth="1"/>
    <col min="8" max="8" width="16" customWidth="1"/>
    <col min="9" max="9" width="16" customWidth="1"/>
    <col min="10" max="10" width="18" customWidth="1"/>
  </cols>
  <sheetData>
    <row r="1">
      <c r="A1" t="inlineStr" s="2">
        <is>
          <t xml:space="preserve">Liquidación de intereses</t>
        </is>
      </c>
    </row>
    <row r="2">
      <c r="A2" t="inlineStr" s="12">
        <is>
          <t xml:space="preserve">Elaborada con el liquidador de intereses de Gerencie.com: http://localhost:8765/p.html</t>
        </is>
      </c>
    </row>
    <row r="4">
      <c r="A4" t="inlineStr" s="11">
        <is>
          <t xml:space="preserve">Tipo de interés</t>
        </is>
      </c>
      <c r="B4" t="inlineStr" s="9">
        <is>
          <t xml:space="preserve">Interés moratorio</t>
        </is>
      </c>
    </row>
    <row r="5">
      <c r="A5" t="inlineStr" s="11">
        <is>
          <t xml:space="preserve">Norma</t>
        </is>
      </c>
      <c r="B5" t="inlineStr" s="9">
        <is>
          <t xml:space="preserve">Artículo 884 del Código de Comercio</t>
        </is>
      </c>
    </row>
    <row r="6">
      <c r="A6" t="inlineStr" s="11">
        <is>
          <t xml:space="preserve">Valor de la deuda</t>
        </is>
      </c>
      <c r="B6" s="6">
        <v>10000000</v>
      </c>
    </row>
    <row r="7">
      <c r="A7" t="inlineStr" s="11">
        <is>
          <t xml:space="preserve">Fecha en que inició la mora</t>
        </is>
      </c>
      <c r="B7" s="4">
        <v>46240</v>
      </c>
    </row>
    <row r="8">
      <c r="A8" t="inlineStr" s="11">
        <is>
          <t xml:space="preserve">Fecha de pago o de corte</t>
        </is>
      </c>
      <c r="B8" s="4">
        <v>46315</v>
      </c>
    </row>
    <row r="9">
      <c r="A9" t="inlineStr" s="11">
        <is>
          <t xml:space="preserve">Días de mora</t>
        </is>
      </c>
      <c r="B9" s="5">
        <f>B8-B7+1</f>
        <v>76</v>
      </c>
    </row>
    <row r="10">
      <c r="A10" t="inlineStr" s="11">
        <is>
          <t xml:space="preserve">Factor sobre el interés bancario corriente</t>
        </is>
      </c>
      <c r="B10" s="9">
        <v>1.5</v>
      </c>
    </row>
    <row r="11">
      <c r="A11" t="inlineStr" s="11">
        <is>
          <t xml:space="preserve">Total intereses</t>
        </is>
      </c>
      <c r="B11" s="10">
        <f>SUM(I15:I17)</f>
        <v>533760.6468786582</v>
      </c>
    </row>
    <row r="12">
      <c r="A12" t="inlineStr" s="11">
        <is>
          <t xml:space="preserve">Deuda total (capital + intereses)</t>
        </is>
      </c>
      <c r="B12" s="10">
        <f>B6+B11</f>
        <v>10533760.646878658</v>
      </c>
    </row>
    <row r="14" ht="30" customHeight="1">
      <c r="A14" t="inlineStr" s="3">
        <is>
          <t xml:space="preserve">Período</t>
        </is>
      </c>
      <c r="B14" t="inlineStr" s="3">
        <is>
          <t xml:space="preserve">Desde</t>
        </is>
      </c>
      <c r="C14" t="inlineStr" s="3">
        <is>
          <t xml:space="preserve">Hasta</t>
        </is>
      </c>
      <c r="D14" t="inlineStr" s="3">
        <is>
          <t xml:space="preserve">Días</t>
        </is>
      </c>
      <c r="E14" t="inlineStr" s="3">
        <is>
          <t xml:space="preserve">Interés bancario corriente E.A.</t>
        </is>
      </c>
      <c r="F14" t="inlineStr" s="3">
        <is>
          <t xml:space="preserve">Tasa aplicada E.A.</t>
        </is>
      </c>
      <c r="G14" t="inlineStr" s="3">
        <is>
          <t xml:space="preserve">Días del año</t>
        </is>
      </c>
      <c r="H14" t="inlineStr" s="3">
        <is>
          <t xml:space="preserve">Tasa diaria</t>
        </is>
      </c>
      <c r="I14" t="inlineStr" s="3">
        <is>
          <t xml:space="preserve">Interés</t>
        </is>
      </c>
      <c r="J14" t="inlineStr" s="3">
        <is>
          <t xml:space="preserve">Acumulado</t>
        </is>
      </c>
    </row>
    <row r="15">
      <c r="A15" t="inlineStr" s="9">
        <is>
          <t xml:space="preserve">Agosto 2026 (6-31)</t>
        </is>
      </c>
      <c r="B15" s="4">
        <v>46240</v>
      </c>
      <c r="C15" s="4">
        <v>46265</v>
      </c>
      <c r="D15" s="5">
        <f>C15-B15+1</f>
        <v>26</v>
      </c>
      <c r="E15" s="7">
        <v>0.1977</v>
      </c>
      <c r="F15" s="7">
        <f>E15*$B$10</f>
        <v>0.29655000000000004</v>
      </c>
      <c r="G15" s="5">
        <f>DATE(YEAR(B15),12,31)-DATE(YEAR(B15),1,1)+1</f>
        <v>365</v>
      </c>
      <c r="H15" s="8">
        <f>(1+F15)^(1/G15)-1</f>
        <v>0.0007117789222079729</v>
      </c>
      <c r="I15" s="6">
        <f>$B$6*H15*D15</f>
        <v>185062.51977407298</v>
      </c>
      <c r="J15" s="6">
        <f>I15</f>
        <v>185062.51977407298</v>
      </c>
    </row>
    <row r="16">
      <c r="A16" t="inlineStr" s="9">
        <is>
          <t xml:space="preserve">Septiembre 2026</t>
        </is>
      </c>
      <c r="B16" s="4">
        <v>46266</v>
      </c>
      <c r="C16" s="4">
        <v>46295</v>
      </c>
      <c r="D16" s="5">
        <f>C16-B16+1</f>
        <v>30</v>
      </c>
      <c r="E16" s="7">
        <v>0.1949</v>
      </c>
      <c r="F16" s="7">
        <f>E16*$B$10</f>
        <v>0.29235</v>
      </c>
      <c r="G16" s="5">
        <f>DATE(YEAR(B16),12,31)-DATE(YEAR(B16),1,1)+1</f>
        <v>365</v>
      </c>
      <c r="H16" s="8">
        <f>(1+F16)^(1/G16)-1</f>
        <v>0.0007028832533375606</v>
      </c>
      <c r="I16" s="6">
        <f>$B$6*H16*D16</f>
        <v>210864.9760012682</v>
      </c>
      <c r="J16" s="6">
        <f>J15+I16</f>
        <v>395927.4957753412</v>
      </c>
    </row>
    <row r="17">
      <c r="A17" t="inlineStr" s="9">
        <is>
          <t xml:space="preserve">Octubre 2026 (1-20)</t>
        </is>
      </c>
      <c r="B17" s="4">
        <v>46296</v>
      </c>
      <c r="C17" s="4">
        <v>46315</v>
      </c>
      <c r="D17" s="5">
        <f>C17-B17+1</f>
        <v>20</v>
      </c>
      <c r="E17" s="7">
        <v>0.1906</v>
      </c>
      <c r="F17" s="7">
        <f>E17*$B$10</f>
        <v>0.2859</v>
      </c>
      <c r="G17" s="5">
        <f>DATE(YEAR(B17),12,31)-DATE(YEAR(B17),1,1)+1</f>
        <v>365</v>
      </c>
      <c r="H17" s="8">
        <f>(1+F17)^(1/G17)-1</f>
        <v>0.0006891657555165853</v>
      </c>
      <c r="I17" s="6">
        <f>$B$6*H17*D17</f>
        <v>137833.15110331707</v>
      </c>
      <c r="J17" s="6">
        <f>J16+I17</f>
        <v>533760.6468786582</v>
      </c>
    </row>
    <row r="18">
      <c r="A18" t="inlineStr" s="11">
        <is>
          <t xml:space="preserve">Total</t>
        </is>
      </c>
      <c r="D18" s="5">
        <f>SUM(D15:D17)</f>
        <v>76</v>
      </c>
      <c r="I18" s="10">
        <f>SUM(I15:I17)</f>
        <v>533760.6468786582</v>
      </c>
    </row>
    <row r="20">
      <c r="A20" t="inlineStr" s="12">
        <is>
          <t xml:space="preserve">Tasa diaria = (1 + tasa efectiva anual)^(1/días del año) − 1; interés = capital × tasa diaria × días, sin capitalizar. La tasa moratoria es 1,5 veces el interés bancario corriente (art. 884 del Código de Comercio).</t>
        </is>
      </c>
    </row>
  </sheetData>
  <mergeCells count="2">
    <mergeCell ref="A2:J2"/>
    <mergeCell ref="A20:J20"/>
  </mergeCells>
  <pageMargins left="0.5" right="0.5" top="0.6" bottom="0.6" header="0.3" footer="0.3"/>
  <pageSetup paperSize="9" orientation="landscape" fitToHeight="0"/>
</worksheet>
</file>