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, Y, O" sheetId="1" state="visible" r:id="rId1"/>
    <sheet xmlns:r="http://schemas.openxmlformats.org/officeDocument/2006/relationships" name="Comisiones (anidadas)" sheetId="2" state="visible" r:id="rId2"/>
    <sheet xmlns:r="http://schemas.openxmlformats.org/officeDocument/2006/relationships" name="CONTAR.SI y SUMAR.SI" sheetId="3" state="visible" r:id="rId3"/>
    <sheet xmlns:r="http://schemas.openxmlformats.org/officeDocument/2006/relationships" name="Tabla progresiv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3" fontId="0" fillId="3" borderId="1" pivotButton="0" quotePrefix="0" xfId="0"/>
    <xf numFmtId="9" fontId="0" fillId="4" borderId="1" pivotButton="0" quotePrefix="0" xfId="0"/>
    <xf numFmtId="3" fontId="0" fillId="4" borderId="1" pivotButton="0" quotePrefix="0" xfId="0"/>
    <xf numFmtId="9" fontId="0" fillId="3" borderId="1" pivotButton="0" quotePrefix="0" xfId="0"/>
    <xf numFmtId="0" fontId="0" fillId="0" borderId="1" pivotButton="0" quotePrefix="0" xfId="0"/>
    <xf numFmtId="1" fontId="0" fillId="4" borderId="1" pivotButton="0" quotePrefix="0" xfId="0"/>
    <xf numFmtId="4" fontId="0" fillId="3" borderId="1" pivotButton="0" quotePrefix="0" xfId="0"/>
    <xf numFmtId="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Función SI con Y y O</t>
        </is>
      </c>
    </row>
    <row r="2">
      <c r="A2" s="2" t="inlineStr">
        <is>
          <t>Gerencie.com. Aprobar si ambos parciales son de 70 o más (Y) o si al menos uno lo es (O).</t>
        </is>
      </c>
    </row>
    <row r="4" ht="32" customHeight="1">
      <c r="A4" s="3" t="inlineStr">
        <is>
          <t>Estudiante</t>
        </is>
      </c>
      <c r="B4" s="3" t="inlineStr">
        <is>
          <t>Parcial 1</t>
        </is>
      </c>
      <c r="C4" s="3" t="inlineStr">
        <is>
          <t>Parcial 2</t>
        </is>
      </c>
      <c r="D4" s="3" t="inlineStr">
        <is>
          <t>=SI(Y(B&gt;=70;C&gt;=70);...)</t>
        </is>
      </c>
      <c r="E4" s="3" t="inlineStr">
        <is>
          <t>=SI(O(B&gt;=70;C&gt;=70);...)</t>
        </is>
      </c>
      <c r="F4" s="3" t="inlineStr">
        <is>
          <t>Celda negativa: =SI(B&lt;0;B;"")</t>
        </is>
      </c>
    </row>
    <row r="5">
      <c r="A5" s="4" t="inlineStr">
        <is>
          <t>Estudiante 1</t>
        </is>
      </c>
      <c r="B5" s="4" t="n">
        <v>75</v>
      </c>
      <c r="C5" s="4" t="n">
        <v>85</v>
      </c>
      <c r="D5" s="5">
        <f>IF(AND(B5&gt;=70,C5&gt;=70),"Aprobado","Reprobado")</f>
        <v/>
      </c>
      <c r="E5" s="5">
        <f>IF(OR(B5&gt;=70,C5&gt;=70),"Aprobado","Reprobado")</f>
        <v/>
      </c>
    </row>
    <row r="6">
      <c r="A6" s="4" t="inlineStr">
        <is>
          <t>Estudiante 2</t>
        </is>
      </c>
      <c r="B6" s="4" t="n">
        <v>90</v>
      </c>
      <c r="C6" s="4" t="n">
        <v>69</v>
      </c>
      <c r="D6" s="5">
        <f>IF(AND(B6&gt;=70,C6&gt;=70),"Aprobado","Reprobado")</f>
        <v/>
      </c>
      <c r="E6" s="5">
        <f>IF(OR(B6&gt;=70,C6&gt;=70),"Aprobado","Reprobado")</f>
        <v/>
      </c>
    </row>
    <row r="7">
      <c r="A7" s="4" t="inlineStr">
        <is>
          <t>Estudiante 3</t>
        </is>
      </c>
      <c r="B7" s="4" t="n">
        <v>80</v>
      </c>
      <c r="C7" s="4" t="n">
        <v>82</v>
      </c>
      <c r="D7" s="5">
        <f>IF(AND(B7&gt;=70,C7&gt;=70),"Aprobado","Reprobado")</f>
        <v/>
      </c>
      <c r="E7" s="5">
        <f>IF(OR(B7&gt;=70,C7&gt;=70),"Aprobado","Reprobado")</f>
        <v/>
      </c>
    </row>
    <row r="8">
      <c r="A8" s="4" t="inlineStr">
        <is>
          <t>Estudiante 4</t>
        </is>
      </c>
      <c r="B8" s="4" t="n">
        <v>65</v>
      </c>
      <c r="C8" s="4" t="n">
        <v>68</v>
      </c>
      <c r="D8" s="5">
        <f>IF(AND(B8&gt;=70,C8&gt;=70),"Aprobado","Reprobado")</f>
        <v/>
      </c>
      <c r="E8" s="5">
        <f>IF(OR(B8&gt;=70,C8&gt;=70),"Aprobado","Reprobado")</f>
        <v/>
      </c>
    </row>
    <row r="11">
      <c r="A11" t="inlineStr">
        <is>
          <t>Valores para la última columna:</t>
        </is>
      </c>
      <c r="B11" s="4" t="n">
        <v>-10</v>
      </c>
      <c r="F11" s="5">
        <f>IF(B11&lt;0,B11,"")</f>
        <v/>
      </c>
    </row>
    <row r="12">
      <c r="B12" s="4" t="n">
        <v>25</v>
      </c>
      <c r="F12" s="5">
        <f>IF(B12&lt;0,B12,"")</f>
        <v/>
      </c>
    </row>
    <row r="13">
      <c r="B13" s="4" t="n">
        <v>-3.5</v>
      </c>
      <c r="F13" s="5">
        <f>IF(B13&lt;0,B13,"")</f>
        <v/>
      </c>
    </row>
    <row r="14">
      <c r="B14" s="4" t="n">
        <v>0</v>
      </c>
      <c r="F14" s="5">
        <f>IF(B14&lt;0,B14,"")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20" customWidth="1" min="4" max="4"/>
    <col width="20" customWidth="1" min="5" max="5"/>
    <col width="14" customWidth="1" min="6" max="6"/>
    <col width="3" customWidth="1" min="7" max="7"/>
    <col width="14" customWidth="1" min="8" max="8"/>
    <col width="8" customWidth="1" min="9" max="9"/>
  </cols>
  <sheetData>
    <row r="1">
      <c r="A1" s="1" t="inlineStr">
        <is>
          <t>Comisiones con SI anidados, SI.CONJUNTO y BUSCARV</t>
        </is>
      </c>
    </row>
    <row r="2">
      <c r="A2" s="2" t="inlineStr">
        <is>
          <t>Política: menos de 1.000.000 = 0 %; desde 1.000.000 = 5 %; desde 2.000.000 = 10 %; desde 5.000.000 = 15 %.</t>
        </is>
      </c>
    </row>
    <row r="3">
      <c r="H3" s="6" t="inlineStr">
        <is>
          <t>Tabla de comisiones (orden ascendente)</t>
        </is>
      </c>
    </row>
    <row r="4" ht="45" customHeight="1">
      <c r="A4" s="3" t="inlineStr">
        <is>
          <t>Vendedor</t>
        </is>
      </c>
      <c r="B4" s="3" t="inlineStr">
        <is>
          <t>Ventas</t>
        </is>
      </c>
      <c r="C4" s="3" t="inlineStr">
        <is>
          <t>% con SI anidados</t>
        </is>
      </c>
      <c r="D4" s="3" t="inlineStr">
        <is>
          <t>% con SI.CONJUNTO (2019/365)</t>
        </is>
      </c>
      <c r="E4" s="3" t="inlineStr">
        <is>
          <t>% con BUSCARV aproximado</t>
        </is>
      </c>
      <c r="F4" s="3" t="inlineStr">
        <is>
          <t>Comisión</t>
        </is>
      </c>
      <c r="G4" s="3" t="inlineStr"/>
      <c r="H4" s="3" t="inlineStr">
        <is>
          <t>Desde</t>
        </is>
      </c>
      <c r="I4" s="3" t="inlineStr">
        <is>
          <t>%</t>
        </is>
      </c>
    </row>
    <row r="5">
      <c r="A5" s="4" t="inlineStr">
        <is>
          <t>Mauricio</t>
        </is>
      </c>
      <c r="B5" s="7" t="n">
        <v>950000</v>
      </c>
      <c r="C5" s="8">
        <f>IF(B5&gt;=5000000,15%,IF(B5&gt;=2000000,10%,IF(B5&gt;=1000000,5%,0)))</f>
        <v/>
      </c>
      <c r="D5" s="8">
        <f>_xlfn.IFS(B5&gt;=5000000,15%,B5&gt;=2000000,10%,B5&gt;=1000000,5%,TRUE,0)</f>
        <v/>
      </c>
      <c r="E5" s="8">
        <f>VLOOKUP(B5,$H$5:$I$8,2,TRUE)</f>
        <v/>
      </c>
      <c r="F5" s="9">
        <f>B5*C5</f>
        <v/>
      </c>
      <c r="H5" s="7" t="n">
        <v>0</v>
      </c>
      <c r="I5" s="10" t="n">
        <v>0</v>
      </c>
    </row>
    <row r="6">
      <c r="A6" s="4" t="inlineStr">
        <is>
          <t>Ana</t>
        </is>
      </c>
      <c r="B6" s="7" t="n">
        <v>1760000</v>
      </c>
      <c r="C6" s="8">
        <f>IF(B6&gt;=5000000,15%,IF(B6&gt;=2000000,10%,IF(B6&gt;=1000000,5%,0)))</f>
        <v/>
      </c>
      <c r="D6" s="8">
        <f>_xlfn.IFS(B6&gt;=5000000,15%,B6&gt;=2000000,10%,B6&gt;=1000000,5%,TRUE,0)</f>
        <v/>
      </c>
      <c r="E6" s="8">
        <f>VLOOKUP(B6,$H$5:$I$8,2,TRUE)</f>
        <v/>
      </c>
      <c r="F6" s="9">
        <f>B6*C6</f>
        <v/>
      </c>
      <c r="H6" s="7" t="n">
        <v>1000000</v>
      </c>
      <c r="I6" s="10" t="n">
        <v>0.05</v>
      </c>
    </row>
    <row r="7">
      <c r="A7" s="4" t="inlineStr">
        <is>
          <t>Jorge</t>
        </is>
      </c>
      <c r="B7" s="7" t="n">
        <v>2000000</v>
      </c>
      <c r="C7" s="8">
        <f>IF(B7&gt;=5000000,15%,IF(B7&gt;=2000000,10%,IF(B7&gt;=1000000,5%,0)))</f>
        <v/>
      </c>
      <c r="D7" s="8">
        <f>_xlfn.IFS(B7&gt;=5000000,15%,B7&gt;=2000000,10%,B7&gt;=1000000,5%,TRUE,0)</f>
        <v/>
      </c>
      <c r="E7" s="8">
        <f>VLOOKUP(B7,$H$5:$I$8,2,TRUE)</f>
        <v/>
      </c>
      <c r="F7" s="9">
        <f>B7*C7</f>
        <v/>
      </c>
      <c r="H7" s="7" t="n">
        <v>2000000</v>
      </c>
      <c r="I7" s="10" t="n">
        <v>0.1</v>
      </c>
    </row>
    <row r="8">
      <c r="A8" s="4" t="inlineStr">
        <is>
          <t>Juan</t>
        </is>
      </c>
      <c r="B8" s="7" t="n">
        <v>4999999</v>
      </c>
      <c r="C8" s="8">
        <f>IF(B8&gt;=5000000,15%,IF(B8&gt;=2000000,10%,IF(B8&gt;=1000000,5%,0)))</f>
        <v/>
      </c>
      <c r="D8" s="8">
        <f>_xlfn.IFS(B8&gt;=5000000,15%,B8&gt;=2000000,10%,B8&gt;=1000000,5%,TRUE,0)</f>
        <v/>
      </c>
      <c r="E8" s="8">
        <f>VLOOKUP(B8,$H$5:$I$8,2,TRUE)</f>
        <v/>
      </c>
      <c r="F8" s="9">
        <f>B8*C8</f>
        <v/>
      </c>
      <c r="H8" s="7" t="n">
        <v>5000000</v>
      </c>
      <c r="I8" s="10" t="n">
        <v>0.15</v>
      </c>
    </row>
    <row r="9">
      <c r="A9" s="4" t="inlineStr">
        <is>
          <t>Alba</t>
        </is>
      </c>
      <c r="B9" s="7" t="n">
        <v>5000000</v>
      </c>
      <c r="C9" s="8">
        <f>IF(B9&gt;=5000000,15%,IF(B9&gt;=2000000,10%,IF(B9&gt;=1000000,5%,0)))</f>
        <v/>
      </c>
      <c r="D9" s="8">
        <f>_xlfn.IFS(B9&gt;=5000000,15%,B9&gt;=2000000,10%,B9&gt;=1000000,5%,TRUE,0)</f>
        <v/>
      </c>
      <c r="E9" s="8">
        <f>VLOOKUP(B9,$H$5:$I$8,2,TRUE)</f>
        <v/>
      </c>
      <c r="F9" s="9">
        <f>B9*C9</f>
        <v/>
      </c>
    </row>
    <row r="10">
      <c r="A10" s="4" t="inlineStr">
        <is>
          <t>Francy</t>
        </is>
      </c>
      <c r="B10" s="7" t="n">
        <v>7200000</v>
      </c>
      <c r="C10" s="8">
        <f>IF(B10&gt;=5000000,15%,IF(B10&gt;=2000000,10%,IF(B10&gt;=1000000,5%,0)))</f>
        <v/>
      </c>
      <c r="D10" s="8">
        <f>_xlfn.IFS(B10&gt;=5000000,15%,B10&gt;=2000000,10%,B10&gt;=1000000,5%,TRUE,0)</f>
        <v/>
      </c>
      <c r="E10" s="8">
        <f>VLOOKUP(B10,$H$5:$I$8,2,TRUE)</f>
        <v/>
      </c>
      <c r="F10" s="9">
        <f>B10*C10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3" customWidth="1" min="4" max="4"/>
    <col width="3" customWidth="1" min="5" max="5"/>
    <col width="3" customWidth="1" min="6" max="6"/>
    <col width="60" customWidth="1" min="7" max="7"/>
    <col width="14" customWidth="1" min="8" max="8"/>
  </cols>
  <sheetData>
    <row r="1">
      <c r="A1" s="1" t="inlineStr">
        <is>
          <t>Funciones condicionales de conteo y suma</t>
        </is>
      </c>
    </row>
    <row r="2">
      <c r="A2" s="2" t="inlineStr">
        <is>
          <t>Criterio escrito en una celda: "&gt;"&amp;H5</t>
        </is>
      </c>
    </row>
    <row r="4">
      <c r="A4" s="3" t="inlineStr">
        <is>
          <t>Vendedor</t>
        </is>
      </c>
      <c r="B4" s="3" t="inlineStr">
        <is>
          <t>Ciudad</t>
        </is>
      </c>
      <c r="C4" s="3" t="inlineStr">
        <is>
          <t>Ventas</t>
        </is>
      </c>
      <c r="G4" s="6" t="inlineStr">
        <is>
          <t>Parámetros</t>
        </is>
      </c>
    </row>
    <row r="5">
      <c r="A5" s="4" t="inlineStr">
        <is>
          <t>Pedro</t>
        </is>
      </c>
      <c r="B5" s="4" t="inlineStr">
        <is>
          <t>Bogotá</t>
        </is>
      </c>
      <c r="C5" s="7" t="n">
        <v>1450000</v>
      </c>
      <c r="G5" s="11" t="inlineStr">
        <is>
          <t>Monto mínimo</t>
        </is>
      </c>
      <c r="H5" s="7" t="n">
        <v>1000000</v>
      </c>
    </row>
    <row r="6">
      <c r="A6" s="4" t="inlineStr">
        <is>
          <t>Juan</t>
        </is>
      </c>
      <c r="B6" s="4" t="inlineStr">
        <is>
          <t>Cali</t>
        </is>
      </c>
      <c r="C6" s="7" t="n">
        <v>820000</v>
      </c>
      <c r="G6" s="11" t="inlineStr">
        <is>
          <t>Vendedor</t>
        </is>
      </c>
      <c r="H6" s="4" t="inlineStr">
        <is>
          <t>Pedro</t>
        </is>
      </c>
    </row>
    <row r="7">
      <c r="A7" s="4" t="inlineStr">
        <is>
          <t>Carlos</t>
        </is>
      </c>
      <c r="B7" s="4" t="inlineStr">
        <is>
          <t>Bogotá</t>
        </is>
      </c>
      <c r="C7" s="7" t="n">
        <v>450000</v>
      </c>
      <c r="G7" s="11" t="inlineStr">
        <is>
          <t>Ciudad</t>
        </is>
      </c>
      <c r="H7" s="4" t="inlineStr">
        <is>
          <t>Bogotá</t>
        </is>
      </c>
    </row>
    <row r="8">
      <c r="A8" s="4" t="inlineStr">
        <is>
          <t>Pedro</t>
        </is>
      </c>
      <c r="B8" s="4" t="inlineStr">
        <is>
          <t>Medellín</t>
        </is>
      </c>
      <c r="C8" s="7" t="n">
        <v>960000</v>
      </c>
    </row>
    <row r="9">
      <c r="A9" s="4" t="inlineStr">
        <is>
          <t>Carlos</t>
        </is>
      </c>
      <c r="B9" s="4" t="inlineStr">
        <is>
          <t>Cali</t>
        </is>
      </c>
      <c r="C9" s="7" t="n">
        <v>1300000</v>
      </c>
      <c r="G9" s="11" t="inlineStr">
        <is>
          <t>Ventas mayores que el mínimo =CONTAR.SI(C5:C14;"&gt;"&amp;H5)</t>
        </is>
      </c>
      <c r="H9" s="12">
        <f>COUNTIF(C5:C14,"&gt;"&amp;H5)</f>
        <v/>
      </c>
    </row>
    <row r="10">
      <c r="A10" s="4" t="inlineStr">
        <is>
          <t>Sandra</t>
        </is>
      </c>
      <c r="B10" s="4" t="inlineStr">
        <is>
          <t>Bogotá</t>
        </is>
      </c>
      <c r="C10" s="7" t="n">
        <v>865000</v>
      </c>
      <c r="G10" s="11" t="inlineStr">
        <is>
          <t>Ventas de Pedro =SUMAR.SI(A5:A14;H6;C5:C14)</t>
        </is>
      </c>
      <c r="H10" s="9">
        <f>SUMIF(A5:A14,H6,C5:C14)</f>
        <v/>
      </c>
    </row>
    <row r="11">
      <c r="A11" s="4" t="inlineStr">
        <is>
          <t>Camila</t>
        </is>
      </c>
      <c r="B11" s="4" t="inlineStr">
        <is>
          <t>Medellín</t>
        </is>
      </c>
      <c r="C11" s="7" t="n">
        <v>1235000</v>
      </c>
      <c r="G11" s="11" t="inlineStr">
        <is>
          <t>Promedio de Pedro =PROMEDIO.SI(A5:A14;H6;C5:C14)</t>
        </is>
      </c>
      <c r="H11" s="9">
        <f>AVERAGEIF(A5:A14,H6,C5:C14)</f>
        <v/>
      </c>
    </row>
    <row r="12">
      <c r="A12" s="4" t="inlineStr">
        <is>
          <t>Pedro</t>
        </is>
      </c>
      <c r="B12" s="4" t="inlineStr">
        <is>
          <t>Bogotá</t>
        </is>
      </c>
      <c r="C12" s="7" t="n">
        <v>826000</v>
      </c>
      <c r="G12" s="11" t="inlineStr">
        <is>
          <t>Ventas de Pedro en Bogotá =SUMAR.SI.CONJUNTO(...)</t>
        </is>
      </c>
      <c r="H12" s="9">
        <f>SUMIFS(C5:C14,A5:A14,H6,B5:B14,H7)</f>
        <v/>
      </c>
    </row>
    <row r="13">
      <c r="A13" s="4" t="inlineStr">
        <is>
          <t>Juan</t>
        </is>
      </c>
      <c r="B13" s="4" t="inlineStr">
        <is>
          <t>Cali</t>
        </is>
      </c>
      <c r="C13" s="7" t="n">
        <v>1378000</v>
      </c>
      <c r="G13" s="11" t="inlineStr">
        <is>
          <t>Ventas en Bogotá mayores que el mínimo =CONTAR.SI.CONJUNTO(...)</t>
        </is>
      </c>
      <c r="H13" s="12">
        <f>COUNTIFS(B5:B14,H7,C5:C14,"&gt;"&amp;H5)</f>
        <v/>
      </c>
    </row>
    <row r="14">
      <c r="A14" s="4" t="inlineStr">
        <is>
          <t>Sandra</t>
        </is>
      </c>
      <c r="B14" s="4" t="inlineStr">
        <is>
          <t>Bogotá</t>
        </is>
      </c>
      <c r="C14" s="7" t="n">
        <v>1080000</v>
      </c>
      <c r="G14" s="11" t="inlineStr">
        <is>
          <t>Venta máxima de Pedro =MAX.SI.CONJUNTO(...)</t>
        </is>
      </c>
      <c r="H14" s="9">
        <f>_xlfn.MAXIFS(C5:C14,A5:A14,H6)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8" customWidth="1" min="3" max="3"/>
    <col width="30" customWidth="1" min="4" max="4"/>
  </cols>
  <sheetData>
    <row r="1">
      <c r="A1" s="1" t="inlineStr">
        <is>
          <t>Tabla progresiva con BUSCARV aproximado</t>
        </is>
      </c>
    </row>
    <row r="2">
      <c r="A2" s="2" t="inlineStr">
        <is>
          <t>Tabla del artículo 383 del E.T. (retención en la fuente por pagos laborales, en UVT). Verifique su vigencia.</t>
        </is>
      </c>
    </row>
    <row r="4">
      <c r="A4" s="3" t="inlineStr">
        <is>
          <t>Desde (más de) UVT</t>
        </is>
      </c>
      <c r="B4" s="3" t="inlineStr">
        <is>
          <t>Hasta UVT</t>
        </is>
      </c>
      <c r="C4" s="3" t="inlineStr">
        <is>
          <t>Tarifa marginal</t>
        </is>
      </c>
      <c r="D4" s="3" t="inlineStr">
        <is>
          <t>UVT fijas</t>
        </is>
      </c>
    </row>
    <row r="5">
      <c r="A5" s="4" t="n">
        <v>0</v>
      </c>
      <c r="B5" s="4" t="n">
        <v>95</v>
      </c>
      <c r="C5" s="10" t="n">
        <v>0</v>
      </c>
      <c r="D5" s="4" t="n">
        <v>0</v>
      </c>
    </row>
    <row r="6">
      <c r="A6" s="4" t="n">
        <v>95</v>
      </c>
      <c r="B6" s="4" t="n">
        <v>150</v>
      </c>
      <c r="C6" s="10" t="n">
        <v>0.19</v>
      </c>
      <c r="D6" s="4" t="n">
        <v>0</v>
      </c>
    </row>
    <row r="7">
      <c r="A7" s="4" t="n">
        <v>150</v>
      </c>
      <c r="B7" s="4" t="n">
        <v>360</v>
      </c>
      <c r="C7" s="10" t="n">
        <v>0.28</v>
      </c>
      <c r="D7" s="4" t="n">
        <v>10</v>
      </c>
    </row>
    <row r="8">
      <c r="A8" s="4" t="n">
        <v>360</v>
      </c>
      <c r="B8" s="4" t="n">
        <v>640</v>
      </c>
      <c r="C8" s="10" t="n">
        <v>0.33</v>
      </c>
      <c r="D8" s="4" t="n">
        <v>69</v>
      </c>
    </row>
    <row r="9">
      <c r="A9" s="4" t="n">
        <v>640</v>
      </c>
      <c r="B9" s="4" t="n">
        <v>945</v>
      </c>
      <c r="C9" s="10" t="n">
        <v>0.35</v>
      </c>
      <c r="D9" s="4" t="n">
        <v>162</v>
      </c>
    </row>
    <row r="10">
      <c r="A10" s="4" t="n">
        <v>945</v>
      </c>
      <c r="B10" s="4" t="n">
        <v>2300</v>
      </c>
      <c r="C10" s="10" t="n">
        <v>0.37</v>
      </c>
      <c r="D10" s="4" t="n">
        <v>268</v>
      </c>
    </row>
    <row r="11">
      <c r="A11" s="4" t="n">
        <v>2300</v>
      </c>
      <c r="B11" s="4" t="n"/>
      <c r="C11" s="10" t="n">
        <v>0.39</v>
      </c>
      <c r="D11" s="4" t="n">
        <v>770</v>
      </c>
    </row>
    <row r="13" ht="32" customHeight="1">
      <c r="A13" s="3" t="inlineStr">
        <is>
          <t>Base gravable en UVT</t>
        </is>
      </c>
      <c r="B13" s="3" t="inlineStr">
        <is>
          <t>Fila de la tabla (desde)</t>
        </is>
      </c>
      <c r="C13" s="3" t="inlineStr">
        <is>
          <t>Retención en UVT con BUSCARV</t>
        </is>
      </c>
      <c r="D13" s="3" t="inlineStr">
        <is>
          <t>Retención en UVT con SI anidados</t>
        </is>
      </c>
    </row>
    <row r="14">
      <c r="A14" s="13" t="n">
        <v>80</v>
      </c>
      <c r="B14" s="5">
        <f>VLOOKUP(A14,$A$5:$D$11,1,TRUE)</f>
        <v/>
      </c>
      <c r="C14" s="14">
        <f>IF(A14&lt;=95,0,(A14-VLOOKUP(A14,$A$5:$D$11,1,TRUE))*VLOOKUP(A14,$A$5:$D$11,3,TRUE)+VLOOKUP(A14,$A$5:$D$11,4,TRUE))</f>
        <v/>
      </c>
      <c r="D14" s="14">
        <f>IF(A14&lt;=95,0,IF(A14&lt;=150,(A14-95)*19%,IF(A14&lt;=360,(A14-150)*28%+10,IF(A14&lt;=640,(A14-360)*33%+69,IF(A14&lt;=945,(A14-640)*35%+162,IF(A14&lt;=2300,(A14-945)*37%+268,(A14-2300)*39%+770))))))</f>
        <v/>
      </c>
    </row>
    <row r="15">
      <c r="A15" s="13" t="n">
        <v>120</v>
      </c>
      <c r="B15" s="5">
        <f>VLOOKUP(A15,$A$5:$D$11,1,TRUE)</f>
        <v/>
      </c>
      <c r="C15" s="14">
        <f>IF(A15&lt;=95,0,(A15-VLOOKUP(A15,$A$5:$D$11,1,TRUE))*VLOOKUP(A15,$A$5:$D$11,3,TRUE)+VLOOKUP(A15,$A$5:$D$11,4,TRUE))</f>
        <v/>
      </c>
      <c r="D15" s="14">
        <f>IF(A15&lt;=95,0,IF(A15&lt;=150,(A15-95)*19%,IF(A15&lt;=360,(A15-150)*28%+10,IF(A15&lt;=640,(A15-360)*33%+69,IF(A15&lt;=945,(A15-640)*35%+162,IF(A15&lt;=2300,(A15-945)*37%+268,(A15-2300)*39%+770))))))</f>
        <v/>
      </c>
    </row>
    <row r="16">
      <c r="A16" s="13" t="n">
        <v>400</v>
      </c>
      <c r="B16" s="5">
        <f>VLOOKUP(A16,$A$5:$D$11,1,TRUE)</f>
        <v/>
      </c>
      <c r="C16" s="14">
        <f>IF(A16&lt;=95,0,(A16-VLOOKUP(A16,$A$5:$D$11,1,TRUE))*VLOOKUP(A16,$A$5:$D$11,3,TRUE)+VLOOKUP(A16,$A$5:$D$11,4,TRUE))</f>
        <v/>
      </c>
      <c r="D16" s="14">
        <f>IF(A16&lt;=95,0,IF(A16&lt;=150,(A16-95)*19%,IF(A16&lt;=360,(A16-150)*28%+10,IF(A16&lt;=640,(A16-360)*33%+69,IF(A16&lt;=945,(A16-640)*35%+162,IF(A16&lt;=2300,(A16-945)*37%+268,(A16-2300)*39%+770))))))</f>
        <v/>
      </c>
    </row>
    <row r="17">
      <c r="A17" s="13" t="n">
        <v>1000</v>
      </c>
      <c r="B17" s="5">
        <f>VLOOKUP(A17,$A$5:$D$11,1,TRUE)</f>
        <v/>
      </c>
      <c r="C17" s="14">
        <f>IF(A17&lt;=95,0,(A17-VLOOKUP(A17,$A$5:$D$11,1,TRUE))*VLOOKUP(A17,$A$5:$D$11,3,TRUE)+VLOOKUP(A17,$A$5:$D$11,4,TRUE))</f>
        <v/>
      </c>
      <c r="D17" s="14">
        <f>IF(A17&lt;=95,0,IF(A17&lt;=150,(A17-95)*19%,IF(A17&lt;=360,(A17-150)*28%+10,IF(A17&lt;=640,(A17-360)*33%+69,IF(A17&lt;=945,(A17-640)*35%+162,IF(A17&lt;=2300,(A17-945)*37%+268,(A17-2300)*39%+770))))))</f>
        <v/>
      </c>
    </row>
    <row r="18">
      <c r="A18" s="13" t="n">
        <v>2500</v>
      </c>
      <c r="B18" s="5">
        <f>VLOOKUP(A18,$A$5:$D$11,1,TRUE)</f>
        <v/>
      </c>
      <c r="C18" s="14">
        <f>IF(A18&lt;=95,0,(A18-VLOOKUP(A18,$A$5:$D$11,1,TRUE))*VLOOKUP(A18,$A$5:$D$11,3,TRUE)+VLOOKUP(A18,$A$5:$D$11,4,TRUE))</f>
        <v/>
      </c>
      <c r="D18" s="14">
        <f>IF(A18&lt;=95,0,IF(A18&lt;=150,(A18-95)*19%,IF(A18&lt;=360,(A18-150)*28%+10,IF(A18&lt;=640,(A18-360)*33%+69,IF(A18&lt;=945,(A18-640)*35%+162,IF(A18&lt;=2300,(A18-945)*37%+268,(A18-2300)*39%+770))))))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2026-10-13T12:13:50Z</dcterms:created>
  <dcterms:modified xmlns:dcterms="http://purl.org/dc/terms/" xmlns:xsi="http://www.w3.org/2001/XMLSchema-instance" xsi:type="dcterms:W3CDTF">2026-10-13T12:13:50Z</dcterms:modified>
</cp:coreProperties>
</file>