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eren\Documents\Curacion\Excel\2-Libros-Excel\"/>
    </mc:Choice>
  </mc:AlternateContent>
  <xr:revisionPtr revIDLastSave="0" documentId="13_ncr:1_{3F8B5429-2545-4658-A49B-7E06B807024D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Liquidador" sheetId="1" r:id="rId1"/>
    <sheet name="Control de vacaciones" sheetId="2" r:id="rId2"/>
    <sheet name="Festivos" sheetId="3" r:id="rId3"/>
  </sheets>
  <definedNames>
    <definedName name="Festivos">Festivos!$A$5:$A$82</definedName>
  </definedNames>
  <calcPr calcId="191029"/>
</workbook>
</file>

<file path=xl/calcChain.xml><?xml version="1.0" encoding="utf-8"?>
<calcChain xmlns="http://schemas.openxmlformats.org/spreadsheetml/2006/main">
  <c r="G25" i="2" l="1"/>
  <c r="F25" i="2"/>
  <c r="D25" i="2"/>
  <c r="C25" i="2"/>
  <c r="G24" i="2"/>
  <c r="F24" i="2"/>
  <c r="D24" i="2"/>
  <c r="C24" i="2"/>
  <c r="G23" i="2"/>
  <c r="F23" i="2"/>
  <c r="D23" i="2"/>
  <c r="C23" i="2"/>
  <c r="G22" i="2"/>
  <c r="F22" i="2"/>
  <c r="D22" i="2"/>
  <c r="C22" i="2"/>
  <c r="G21" i="2"/>
  <c r="F21" i="2"/>
  <c r="D21" i="2"/>
  <c r="C21" i="2"/>
  <c r="G20" i="2"/>
  <c r="F20" i="2"/>
  <c r="D20" i="2"/>
  <c r="C20" i="2"/>
  <c r="G19" i="2"/>
  <c r="F19" i="2"/>
  <c r="D19" i="2"/>
  <c r="C19" i="2"/>
  <c r="G18" i="2"/>
  <c r="F18" i="2"/>
  <c r="D18" i="2"/>
  <c r="C18" i="2"/>
  <c r="G17" i="2"/>
  <c r="F17" i="2"/>
  <c r="D17" i="2"/>
  <c r="C17" i="2"/>
  <c r="G16" i="2"/>
  <c r="F16" i="2"/>
  <c r="D16" i="2"/>
  <c r="C16" i="2"/>
  <c r="G15" i="2"/>
  <c r="F15" i="2"/>
  <c r="D15" i="2"/>
  <c r="C15" i="2"/>
  <c r="G14" i="2"/>
  <c r="F14" i="2"/>
  <c r="D14" i="2"/>
  <c r="C14" i="2"/>
  <c r="G13" i="2"/>
  <c r="F13" i="2"/>
  <c r="D13" i="2"/>
  <c r="C13" i="2"/>
  <c r="G12" i="2"/>
  <c r="F12" i="2"/>
  <c r="D12" i="2"/>
  <c r="C12" i="2"/>
  <c r="G11" i="2"/>
  <c r="F11" i="2"/>
  <c r="D11" i="2"/>
  <c r="C11" i="2"/>
  <c r="G10" i="2"/>
  <c r="F10" i="2"/>
  <c r="D10" i="2"/>
  <c r="C10" i="2"/>
  <c r="G9" i="2"/>
  <c r="F9" i="2"/>
  <c r="D9" i="2"/>
  <c r="C9" i="2"/>
  <c r="C8" i="2"/>
  <c r="D8" i="2" s="1"/>
  <c r="F8" i="2" s="1"/>
  <c r="G8" i="2" s="1"/>
  <c r="C7" i="2"/>
  <c r="D7" i="2" s="1"/>
  <c r="F7" i="2" s="1"/>
  <c r="G7" i="2" s="1"/>
  <c r="C6" i="2"/>
  <c r="D6" i="2" s="1"/>
  <c r="F6" i="2" s="1"/>
  <c r="G6" i="2" s="1"/>
  <c r="B27" i="1"/>
  <c r="B29" i="1" s="1"/>
  <c r="B21" i="1"/>
  <c r="B20" i="1"/>
  <c r="B12" i="1"/>
  <c r="B15" i="1" s="1"/>
  <c r="B16" i="1" s="1"/>
  <c r="B7" i="1"/>
  <c r="B13" i="1" l="1"/>
  <c r="B28" i="1"/>
  <c r="B14" i="1"/>
</calcChain>
</file>

<file path=xl/sharedStrings.xml><?xml version="1.0" encoding="utf-8"?>
<sst xmlns="http://schemas.openxmlformats.org/spreadsheetml/2006/main" count="103" uniqueCount="101">
  <si>
    <t>Liquidador de vacaciones en Excel</t>
  </si>
  <si>
    <t>Gerencie.com. Artículos 186, 189 y 192 del Código Sustantivo del Trabajo. Festivos en la hoja «Festivos».</t>
  </si>
  <si>
    <t>Trabajador</t>
  </si>
  <si>
    <t>Trabajador de ejemplo</t>
  </si>
  <si>
    <t>Salario base mensual</t>
  </si>
  <si>
    <t>¿La empresa labora los sábados? (Sí/No)</t>
  </si>
  <si>
    <t>Sí</t>
  </si>
  <si>
    <t>Código de fin de semana (11 = solo domingo; 1 = sábado y domingo)</t>
  </si>
  <si>
    <t>1. Vacaciones disfrutadas</t>
  </si>
  <si>
    <t>Fecha de inicio de las vacaciones</t>
  </si>
  <si>
    <t>Días hábiles a disfrutar</t>
  </si>
  <si>
    <t>Último día de vacaciones</t>
  </si>
  <si>
    <t>Fecha de regreso al trabajo</t>
  </si>
  <si>
    <t>Comprobación: días hábiles entre inicio y último día</t>
  </si>
  <si>
    <t>Días calendario de vacaciones</t>
  </si>
  <si>
    <t>Valor de las vacaciones disfrutadas (salario / 30 × días calendario)</t>
  </si>
  <si>
    <t>2. Compensación en dinero durante el contrato (art. 189, num. 1)</t>
  </si>
  <si>
    <t>Días hábiles del periodo que se compensan</t>
  </si>
  <si>
    <t>Valor de la compensación (salario / 30 × días compensados)</t>
  </si>
  <si>
    <t>Control del límite</t>
  </si>
  <si>
    <t>3. Compensación por terminación del contrato (art. 189, num. 2)</t>
  </si>
  <si>
    <t>Fecha desde la que se deben vacaciones</t>
  </si>
  <si>
    <t>Fecha de terminación del contrato</t>
  </si>
  <si>
    <t>Días de licencias o suspensiones no remuneradas</t>
  </si>
  <si>
    <t>Días trabajados (año de 360 días)</t>
  </si>
  <si>
    <t>Días hábiles de vacaciones causados (días × 15 / 360)</t>
  </si>
  <si>
    <t>Valor de la compensación (salario × días / 720)</t>
  </si>
  <si>
    <t>Notas: si el salario es variable, use como base el promedio del último año (art. 192, num. 2). Para la terminación se usa el último salario (art. 189).</t>
  </si>
  <si>
    <t>Celdas amarillas: datos que puede cambiar.</t>
  </si>
  <si>
    <t>Celdas verdes: resultados con fórmula. Gerencie.com</t>
  </si>
  <si>
    <t>Control de vacaciones por trabajador</t>
  </si>
  <si>
    <t>Días hábiles causados a la fecha de corte, menos los disfrutados o compensados.</t>
  </si>
  <si>
    <t>Fecha de corte</t>
  </si>
  <si>
    <t>Fecha de ingreso</t>
  </si>
  <si>
    <t>Días trabajados</t>
  </si>
  <si>
    <t>Días causados</t>
  </si>
  <si>
    <t>Días disfrutados o compensados</t>
  </si>
  <si>
    <t>Días pendientes</t>
  </si>
  <si>
    <t>Periodos completos pendientes</t>
  </si>
  <si>
    <t>Ana Gómez</t>
  </si>
  <si>
    <t>Luis Pérez</t>
  </si>
  <si>
    <t>Marta Ruiz</t>
  </si>
  <si>
    <t>Festivos en Colombia</t>
  </si>
  <si>
    <t>Ley 51 de 1983. Agregue al final de la lista los festivos de otros años: el rango «Festivos» llega hasta la fila 80.</t>
  </si>
  <si>
    <t>Fecha</t>
  </si>
  <si>
    <t>Festivo</t>
  </si>
  <si>
    <t>Año Nuevo 2025</t>
  </si>
  <si>
    <t>Reyes Magos 2025</t>
  </si>
  <si>
    <t>San José 2025</t>
  </si>
  <si>
    <t>Jueves Santo 2025</t>
  </si>
  <si>
    <t>Viernes Santo 2025</t>
  </si>
  <si>
    <t>Día del Trabajo 2025</t>
  </si>
  <si>
    <t>Ascensión del Señor 2025</t>
  </si>
  <si>
    <t>Corpus Christi 2025</t>
  </si>
  <si>
    <t>Sagrado Corazón 2025</t>
  </si>
  <si>
    <t>San Pedro y San Pablo 2025</t>
  </si>
  <si>
    <t>Independencia de Colombia 2025</t>
  </si>
  <si>
    <t>Batalla de Boyacá 2025</t>
  </si>
  <si>
    <t>Asunción de la Virgen 2025</t>
  </si>
  <si>
    <t>Día de la Raza 2025</t>
  </si>
  <si>
    <t>Todos los Santos 2025</t>
  </si>
  <si>
    <t>Independencia de Cartagena 2025</t>
  </si>
  <si>
    <t>Inmaculada Concepción 2025</t>
  </si>
  <si>
    <t>Navidad 2025</t>
  </si>
  <si>
    <t>Año Nuevo 2026</t>
  </si>
  <si>
    <t>Reyes Magos 2026</t>
  </si>
  <si>
    <t>San José 2026</t>
  </si>
  <si>
    <t>Jueves Santo 2026</t>
  </si>
  <si>
    <t>Viernes Santo 2026</t>
  </si>
  <si>
    <t>Día del Trabajo 2026</t>
  </si>
  <si>
    <t>Ascensión del Señor 2026</t>
  </si>
  <si>
    <t>Corpus Christi 2026</t>
  </si>
  <si>
    <t>Sagrado Corazón 2026</t>
  </si>
  <si>
    <t>San Pedro y San Pablo 2026</t>
  </si>
  <si>
    <t>Independencia de Colombia 2026</t>
  </si>
  <si>
    <t>Batalla de Boyacá 2026</t>
  </si>
  <si>
    <t>Asunción de la Virgen 2026</t>
  </si>
  <si>
    <t>Día de la Raza 2026</t>
  </si>
  <si>
    <t>Todos los Santos 2026</t>
  </si>
  <si>
    <t>Independencia de Cartagena 2026</t>
  </si>
  <si>
    <t>Inmaculada Concepción 2026</t>
  </si>
  <si>
    <t>Navidad 2026</t>
  </si>
  <si>
    <t>Año Nuevo 2027</t>
  </si>
  <si>
    <t>Reyes Magos 2027</t>
  </si>
  <si>
    <t>San José 2027</t>
  </si>
  <si>
    <t>Jueves Santo 2027</t>
  </si>
  <si>
    <t>Viernes Santo 2027</t>
  </si>
  <si>
    <t>Día del Trabajo 2027</t>
  </si>
  <si>
    <t>Ascensión del Señor 2027</t>
  </si>
  <si>
    <t>Corpus Christi 2027</t>
  </si>
  <si>
    <t>Sagrado Corazón 2027</t>
  </si>
  <si>
    <t>San Pedro y San Pablo 2027</t>
  </si>
  <si>
    <t>Independencia de Colombia 2027</t>
  </si>
  <si>
    <t>Batalla de Boyacá 2027</t>
  </si>
  <si>
    <t>Asunción de la Virgen 2027</t>
  </si>
  <si>
    <t>Día de la Raza 2027</t>
  </si>
  <si>
    <t>Todos los Santos 2027</t>
  </si>
  <si>
    <t>Independencia de Cartagena 2027</t>
  </si>
  <si>
    <t>Inmaculada Concepción 2027</t>
  </si>
  <si>
    <t>Navidad 2027</t>
  </si>
  <si>
    <t>Nuestra señora de Chiquinquirá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</si>
</sst>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dd\ dd/mm/yyyy"/>
    <numFmt numFmtId="166" formatCode="dd/mm/yyyy"/>
  </numFmts>
  <fonts count="7">
    <font>
      <sz val="11"/>
      <color theme="1"/>
      <name val="Calibri"/>
      <family val="2"/>
      <scheme val="minor"/>
    </font>
    <font>
      <b/>
      <sz val="14"/>
      <color rgb="FF1F3864"/>
      <name val="Calibri"/>
    </font>
    <font>
      <i/>
      <sz val="9"/>
      <color rgb="FF595959"/>
      <name val="Calibri"/>
    </font>
    <font>
      <sz val="11"/>
      <name val="Calibri"/>
    </font>
    <font>
      <b/>
      <sz val="11"/>
      <color rgb="FF1F3864"/>
      <name val="Calibri"/>
    </font>
    <font>
      <b/>
      <sz val="11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3" fontId="0" fillId="2" borderId="1" xfId="0" applyNumberFormat="1" applyFill="1" applyBorder="1"/>
    <xf numFmtId="0" fontId="0" fillId="3" borderId="1" xfId="0" applyFill="1" applyBorder="1"/>
    <xf numFmtId="0" fontId="4" fillId="0" borderId="0" xfId="0" applyFont="1"/>
    <xf numFmtId="165" fontId="0" fillId="2" borderId="1" xfId="0" applyNumberFormat="1" applyFill="1" applyBorder="1"/>
    <xf numFmtId="165" fontId="0" fillId="3" borderId="1" xfId="0" applyNumberFormat="1" applyFill="1" applyBorder="1"/>
    <xf numFmtId="0" fontId="5" fillId="0" borderId="0" xfId="0" applyFont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166" fontId="0" fillId="2" borderId="1" xfId="0" applyNumberFormat="1" applyFill="1" applyBorder="1"/>
    <xf numFmtId="2" fontId="0" fillId="3" borderId="1" xfId="0" applyNumberFormat="1" applyFill="1" applyBorder="1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6" fillId="4" borderId="1" xfId="0" applyFont="1" applyFill="1" applyBorder="1" applyAlignment="1">
      <alignment vertical="center" wrapText="1"/>
    </xf>
    <xf numFmtId="166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workbookViewId="0"/>
  </sheetViews>
  <sheetFormatPr baseColWidth="10" defaultColWidth="9.140625" defaultRowHeight="15"/>
  <cols>
    <col min="1" max="1" width="66" customWidth="1"/>
    <col min="2" max="2" width="28" customWidth="1"/>
  </cols>
  <sheetData>
    <row r="1" spans="1:2" ht="18.75">
      <c r="A1" s="1" t="s">
        <v>0</v>
      </c>
    </row>
    <row r="2" spans="1:2">
      <c r="A2" s="2" t="s">
        <v>1</v>
      </c>
    </row>
    <row r="4" spans="1:2">
      <c r="A4" s="3" t="s">
        <v>2</v>
      </c>
      <c r="B4" s="4" t="s">
        <v>3</v>
      </c>
    </row>
    <row r="5" spans="1:2">
      <c r="A5" s="3" t="s">
        <v>4</v>
      </c>
      <c r="B5" s="5">
        <v>2000000</v>
      </c>
    </row>
    <row r="6" spans="1:2">
      <c r="A6" s="3" t="s">
        <v>5</v>
      </c>
      <c r="B6" s="4" t="s">
        <v>6</v>
      </c>
    </row>
    <row r="7" spans="1:2">
      <c r="A7" s="3" t="s">
        <v>7</v>
      </c>
      <c r="B7" s="6">
        <f>IF(B6="Sí",11,1)</f>
        <v>11</v>
      </c>
    </row>
    <row r="9" spans="1:2">
      <c r="A9" s="7" t="s">
        <v>8</v>
      </c>
    </row>
    <row r="10" spans="1:2">
      <c r="A10" s="3" t="s">
        <v>9</v>
      </c>
      <c r="B10" s="8">
        <v>46335</v>
      </c>
    </row>
    <row r="11" spans="1:2">
      <c r="A11" s="3" t="s">
        <v>10</v>
      </c>
      <c r="B11" s="4">
        <v>15</v>
      </c>
    </row>
    <row r="12" spans="1:2">
      <c r="A12" s="3" t="s">
        <v>11</v>
      </c>
      <c r="B12" s="9">
        <f>WORKDAY.INTL(B10-1,B11,B7,Festivos)</f>
        <v>46352</v>
      </c>
    </row>
    <row r="13" spans="1:2">
      <c r="A13" s="10" t="s">
        <v>12</v>
      </c>
      <c r="B13" s="11">
        <f>WORKDAY.INTL(B12,1,B7,Festivos)</f>
        <v>46353</v>
      </c>
    </row>
    <row r="14" spans="1:2">
      <c r="A14" s="3" t="s">
        <v>13</v>
      </c>
      <c r="B14" s="6">
        <f>NETWORKDAYS.INTL(B10,B12,B7,Festivos)</f>
        <v>15</v>
      </c>
    </row>
    <row r="15" spans="1:2">
      <c r="A15" s="3" t="s">
        <v>14</v>
      </c>
      <c r="B15" s="6">
        <f>B12-B10+1</f>
        <v>18</v>
      </c>
    </row>
    <row r="16" spans="1:2">
      <c r="A16" s="10" t="s">
        <v>15</v>
      </c>
      <c r="B16" s="12">
        <f>ROUND(B5/30*B15,0)</f>
        <v>1200000</v>
      </c>
    </row>
    <row r="18" spans="1:2">
      <c r="A18" s="7" t="s">
        <v>16</v>
      </c>
    </row>
    <row r="19" spans="1:2">
      <c r="A19" s="3" t="s">
        <v>17</v>
      </c>
      <c r="B19" s="4">
        <v>7</v>
      </c>
    </row>
    <row r="20" spans="1:2">
      <c r="A20" s="10" t="s">
        <v>18</v>
      </c>
      <c r="B20" s="12">
        <f>ROUND(B5/30*B19,0)</f>
        <v>466667</v>
      </c>
    </row>
    <row r="21" spans="1:2">
      <c r="A21" s="3" t="s">
        <v>19</v>
      </c>
      <c r="B21" s="6" t="str">
        <f>IF(B19&gt;15/2,"Supera la mitad del periodo","Dentro del límite")</f>
        <v>Dentro del límite</v>
      </c>
    </row>
    <row r="23" spans="1:2">
      <c r="A23" s="7" t="s">
        <v>20</v>
      </c>
    </row>
    <row r="24" spans="1:2">
      <c r="A24" s="3" t="s">
        <v>21</v>
      </c>
      <c r="B24" s="13">
        <v>45717</v>
      </c>
    </row>
    <row r="25" spans="1:2">
      <c r="A25" s="3" t="s">
        <v>22</v>
      </c>
      <c r="B25" s="13">
        <v>46310</v>
      </c>
    </row>
    <row r="26" spans="1:2">
      <c r="A26" s="3" t="s">
        <v>23</v>
      </c>
      <c r="B26" s="4">
        <v>0</v>
      </c>
    </row>
    <row r="27" spans="1:2">
      <c r="A27" s="3" t="s">
        <v>24</v>
      </c>
      <c r="B27" s="6">
        <f>DAYS360(B24,B25,TRUE)+1-B26</f>
        <v>585</v>
      </c>
    </row>
    <row r="28" spans="1:2">
      <c r="A28" s="3" t="s">
        <v>25</v>
      </c>
      <c r="B28" s="14">
        <f>ROUND(B27*15/360,2)</f>
        <v>24.38</v>
      </c>
    </row>
    <row r="29" spans="1:2">
      <c r="A29" s="10" t="s">
        <v>26</v>
      </c>
      <c r="B29" s="12">
        <f>ROUND(B5*B27/720,0)</f>
        <v>1625000</v>
      </c>
    </row>
    <row r="31" spans="1:2" ht="30" customHeight="1">
      <c r="A31" s="15" t="s">
        <v>27</v>
      </c>
    </row>
    <row r="33" spans="1:1">
      <c r="A33" s="16" t="s">
        <v>28</v>
      </c>
    </row>
    <row r="34" spans="1:1">
      <c r="A34" s="17" t="s">
        <v>29</v>
      </c>
    </row>
  </sheetData>
  <dataValidations count="1">
    <dataValidation type="list" sqref="B6" xr:uid="{00000000-0002-0000-0000-000000000000}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workbookViewId="0"/>
  </sheetViews>
  <sheetFormatPr baseColWidth="10" defaultColWidth="9.140625" defaultRowHeight="15"/>
  <cols>
    <col min="1" max="1" width="24" customWidth="1"/>
    <col min="2" max="2" width="14" customWidth="1"/>
    <col min="3" max="4" width="12" customWidth="1"/>
    <col min="5" max="5" width="16" customWidth="1"/>
    <col min="6" max="6" width="12" customWidth="1"/>
    <col min="7" max="7" width="16" customWidth="1"/>
  </cols>
  <sheetData>
    <row r="1" spans="1:7" ht="18.75">
      <c r="A1" s="1" t="s">
        <v>30</v>
      </c>
    </row>
    <row r="2" spans="1:7">
      <c r="A2" s="2" t="s">
        <v>31</v>
      </c>
    </row>
    <row r="3" spans="1:7">
      <c r="A3" s="10" t="s">
        <v>32</v>
      </c>
      <c r="B3" s="13">
        <v>46326</v>
      </c>
    </row>
    <row r="5" spans="1:7" ht="45">
      <c r="A5" s="18" t="s">
        <v>2</v>
      </c>
      <c r="B5" s="18" t="s">
        <v>33</v>
      </c>
      <c r="C5" s="18" t="s">
        <v>34</v>
      </c>
      <c r="D5" s="18" t="s">
        <v>35</v>
      </c>
      <c r="E5" s="18" t="s">
        <v>36</v>
      </c>
      <c r="F5" s="18" t="s">
        <v>37</v>
      </c>
      <c r="G5" s="18" t="s">
        <v>38</v>
      </c>
    </row>
    <row r="6" spans="1:7">
      <c r="A6" s="4" t="s">
        <v>39</v>
      </c>
      <c r="B6" s="13">
        <v>44958</v>
      </c>
      <c r="C6" s="6">
        <f t="shared" ref="C6:C25" si="0">IF(B6="","",DAYS360(B6,$B$3,TRUE)+1)</f>
        <v>1350</v>
      </c>
      <c r="D6" s="14">
        <f t="shared" ref="D6:D25" si="1">IF(B6="","",ROUND(C6*15/360,2))</f>
        <v>56.25</v>
      </c>
      <c r="E6" s="4">
        <v>30</v>
      </c>
      <c r="F6" s="14">
        <f t="shared" ref="F6:F25" si="2">IF(B6="","",D6-E6)</f>
        <v>26.25</v>
      </c>
      <c r="G6" s="6">
        <f t="shared" ref="G6:G25" si="3">IF(B6="","",INT(F6/15))</f>
        <v>1</v>
      </c>
    </row>
    <row r="7" spans="1:7">
      <c r="A7" s="4" t="s">
        <v>40</v>
      </c>
      <c r="B7" s="13">
        <v>45488</v>
      </c>
      <c r="C7" s="6">
        <f t="shared" si="0"/>
        <v>826</v>
      </c>
      <c r="D7" s="14">
        <f t="shared" si="1"/>
        <v>34.42</v>
      </c>
      <c r="E7" s="4">
        <v>15</v>
      </c>
      <c r="F7" s="14">
        <f t="shared" si="2"/>
        <v>19.420000000000002</v>
      </c>
      <c r="G7" s="6">
        <f t="shared" si="3"/>
        <v>1</v>
      </c>
    </row>
    <row r="8" spans="1:7">
      <c r="A8" s="4" t="s">
        <v>41</v>
      </c>
      <c r="B8" s="13">
        <v>45962</v>
      </c>
      <c r="C8" s="6">
        <f t="shared" si="0"/>
        <v>360</v>
      </c>
      <c r="D8" s="14">
        <f t="shared" si="1"/>
        <v>15</v>
      </c>
      <c r="E8" s="4">
        <v>0</v>
      </c>
      <c r="F8" s="14">
        <f t="shared" si="2"/>
        <v>15</v>
      </c>
      <c r="G8" s="6">
        <f t="shared" si="3"/>
        <v>1</v>
      </c>
    </row>
    <row r="9" spans="1:7">
      <c r="A9" s="4"/>
      <c r="B9" s="13"/>
      <c r="C9" s="6" t="str">
        <f t="shared" si="0"/>
        <v/>
      </c>
      <c r="D9" s="14" t="str">
        <f t="shared" si="1"/>
        <v/>
      </c>
      <c r="E9" s="4"/>
      <c r="F9" s="14" t="str">
        <f t="shared" si="2"/>
        <v/>
      </c>
      <c r="G9" s="6" t="str">
        <f t="shared" si="3"/>
        <v/>
      </c>
    </row>
    <row r="10" spans="1:7">
      <c r="A10" s="4"/>
      <c r="B10" s="13"/>
      <c r="C10" s="6" t="str">
        <f t="shared" si="0"/>
        <v/>
      </c>
      <c r="D10" s="14" t="str">
        <f t="shared" si="1"/>
        <v/>
      </c>
      <c r="E10" s="4"/>
      <c r="F10" s="14" t="str">
        <f t="shared" si="2"/>
        <v/>
      </c>
      <c r="G10" s="6" t="str">
        <f t="shared" si="3"/>
        <v/>
      </c>
    </row>
    <row r="11" spans="1:7">
      <c r="A11" s="4"/>
      <c r="B11" s="13"/>
      <c r="C11" s="6" t="str">
        <f t="shared" si="0"/>
        <v/>
      </c>
      <c r="D11" s="14" t="str">
        <f t="shared" si="1"/>
        <v/>
      </c>
      <c r="E11" s="4"/>
      <c r="F11" s="14" t="str">
        <f t="shared" si="2"/>
        <v/>
      </c>
      <c r="G11" s="6" t="str">
        <f t="shared" si="3"/>
        <v/>
      </c>
    </row>
    <row r="12" spans="1:7">
      <c r="A12" s="4"/>
      <c r="B12" s="13"/>
      <c r="C12" s="6" t="str">
        <f t="shared" si="0"/>
        <v/>
      </c>
      <c r="D12" s="14" t="str">
        <f t="shared" si="1"/>
        <v/>
      </c>
      <c r="E12" s="4"/>
      <c r="F12" s="14" t="str">
        <f t="shared" si="2"/>
        <v/>
      </c>
      <c r="G12" s="6" t="str">
        <f t="shared" si="3"/>
        <v/>
      </c>
    </row>
    <row r="13" spans="1:7">
      <c r="A13" s="4"/>
      <c r="B13" s="13"/>
      <c r="C13" s="6" t="str">
        <f t="shared" si="0"/>
        <v/>
      </c>
      <c r="D13" s="14" t="str">
        <f t="shared" si="1"/>
        <v/>
      </c>
      <c r="E13" s="4"/>
      <c r="F13" s="14" t="str">
        <f t="shared" si="2"/>
        <v/>
      </c>
      <c r="G13" s="6" t="str">
        <f t="shared" si="3"/>
        <v/>
      </c>
    </row>
    <row r="14" spans="1:7">
      <c r="A14" s="4"/>
      <c r="B14" s="13"/>
      <c r="C14" s="6" t="str">
        <f t="shared" si="0"/>
        <v/>
      </c>
      <c r="D14" s="14" t="str">
        <f t="shared" si="1"/>
        <v/>
      </c>
      <c r="E14" s="4"/>
      <c r="F14" s="14" t="str">
        <f t="shared" si="2"/>
        <v/>
      </c>
      <c r="G14" s="6" t="str">
        <f t="shared" si="3"/>
        <v/>
      </c>
    </row>
    <row r="15" spans="1:7">
      <c r="A15" s="4"/>
      <c r="B15" s="13"/>
      <c r="C15" s="6" t="str">
        <f t="shared" si="0"/>
        <v/>
      </c>
      <c r="D15" s="14" t="str">
        <f t="shared" si="1"/>
        <v/>
      </c>
      <c r="E15" s="4"/>
      <c r="F15" s="14" t="str">
        <f t="shared" si="2"/>
        <v/>
      </c>
      <c r="G15" s="6" t="str">
        <f t="shared" si="3"/>
        <v/>
      </c>
    </row>
    <row r="16" spans="1:7">
      <c r="A16" s="4"/>
      <c r="B16" s="13"/>
      <c r="C16" s="6" t="str">
        <f t="shared" si="0"/>
        <v/>
      </c>
      <c r="D16" s="14" t="str">
        <f t="shared" si="1"/>
        <v/>
      </c>
      <c r="E16" s="4"/>
      <c r="F16" s="14" t="str">
        <f t="shared" si="2"/>
        <v/>
      </c>
      <c r="G16" s="6" t="str">
        <f t="shared" si="3"/>
        <v/>
      </c>
    </row>
    <row r="17" spans="1:7">
      <c r="A17" s="4"/>
      <c r="B17" s="13"/>
      <c r="C17" s="6" t="str">
        <f t="shared" si="0"/>
        <v/>
      </c>
      <c r="D17" s="14" t="str">
        <f t="shared" si="1"/>
        <v/>
      </c>
      <c r="E17" s="4"/>
      <c r="F17" s="14" t="str">
        <f t="shared" si="2"/>
        <v/>
      </c>
      <c r="G17" s="6" t="str">
        <f t="shared" si="3"/>
        <v/>
      </c>
    </row>
    <row r="18" spans="1:7">
      <c r="A18" s="4"/>
      <c r="B18" s="13"/>
      <c r="C18" s="6" t="str">
        <f t="shared" si="0"/>
        <v/>
      </c>
      <c r="D18" s="14" t="str">
        <f t="shared" si="1"/>
        <v/>
      </c>
      <c r="E18" s="4"/>
      <c r="F18" s="14" t="str">
        <f t="shared" si="2"/>
        <v/>
      </c>
      <c r="G18" s="6" t="str">
        <f t="shared" si="3"/>
        <v/>
      </c>
    </row>
    <row r="19" spans="1:7">
      <c r="A19" s="4"/>
      <c r="B19" s="13"/>
      <c r="C19" s="6" t="str">
        <f t="shared" si="0"/>
        <v/>
      </c>
      <c r="D19" s="14" t="str">
        <f t="shared" si="1"/>
        <v/>
      </c>
      <c r="E19" s="4"/>
      <c r="F19" s="14" t="str">
        <f t="shared" si="2"/>
        <v/>
      </c>
      <c r="G19" s="6" t="str">
        <f t="shared" si="3"/>
        <v/>
      </c>
    </row>
    <row r="20" spans="1:7">
      <c r="A20" s="4"/>
      <c r="B20" s="13"/>
      <c r="C20" s="6" t="str">
        <f t="shared" si="0"/>
        <v/>
      </c>
      <c r="D20" s="14" t="str">
        <f t="shared" si="1"/>
        <v/>
      </c>
      <c r="E20" s="4"/>
      <c r="F20" s="14" t="str">
        <f t="shared" si="2"/>
        <v/>
      </c>
      <c r="G20" s="6" t="str">
        <f t="shared" si="3"/>
        <v/>
      </c>
    </row>
    <row r="21" spans="1:7">
      <c r="A21" s="4"/>
      <c r="B21" s="13"/>
      <c r="C21" s="6" t="str">
        <f t="shared" si="0"/>
        <v/>
      </c>
      <c r="D21" s="14" t="str">
        <f t="shared" si="1"/>
        <v/>
      </c>
      <c r="E21" s="4"/>
      <c r="F21" s="14" t="str">
        <f t="shared" si="2"/>
        <v/>
      </c>
      <c r="G21" s="6" t="str">
        <f t="shared" si="3"/>
        <v/>
      </c>
    </row>
    <row r="22" spans="1:7">
      <c r="A22" s="4"/>
      <c r="B22" s="13"/>
      <c r="C22" s="6" t="str">
        <f t="shared" si="0"/>
        <v/>
      </c>
      <c r="D22" s="14" t="str">
        <f t="shared" si="1"/>
        <v/>
      </c>
      <c r="E22" s="4"/>
      <c r="F22" s="14" t="str">
        <f t="shared" si="2"/>
        <v/>
      </c>
      <c r="G22" s="6" t="str">
        <f t="shared" si="3"/>
        <v/>
      </c>
    </row>
    <row r="23" spans="1:7">
      <c r="A23" s="4"/>
      <c r="B23" s="13"/>
      <c r="C23" s="6" t="str">
        <f t="shared" si="0"/>
        <v/>
      </c>
      <c r="D23" s="14" t="str">
        <f t="shared" si="1"/>
        <v/>
      </c>
      <c r="E23" s="4"/>
      <c r="F23" s="14" t="str">
        <f t="shared" si="2"/>
        <v/>
      </c>
      <c r="G23" s="6" t="str">
        <f t="shared" si="3"/>
        <v/>
      </c>
    </row>
    <row r="24" spans="1:7">
      <c r="A24" s="4"/>
      <c r="B24" s="13"/>
      <c r="C24" s="6" t="str">
        <f t="shared" si="0"/>
        <v/>
      </c>
      <c r="D24" s="14" t="str">
        <f t="shared" si="1"/>
        <v/>
      </c>
      <c r="E24" s="4"/>
      <c r="F24" s="14" t="str">
        <f t="shared" si="2"/>
        <v/>
      </c>
      <c r="G24" s="6" t="str">
        <f t="shared" si="3"/>
        <v/>
      </c>
    </row>
    <row r="25" spans="1:7">
      <c r="A25" s="4"/>
      <c r="B25" s="13"/>
      <c r="C25" s="6" t="str">
        <f t="shared" si="0"/>
        <v/>
      </c>
      <c r="D25" s="14" t="str">
        <f t="shared" si="1"/>
        <v/>
      </c>
      <c r="E25" s="4"/>
      <c r="F25" s="14" t="str">
        <f t="shared" si="2"/>
        <v/>
      </c>
      <c r="G25" s="6" t="str">
        <f t="shared" si="3"/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2"/>
  <sheetViews>
    <sheetView tabSelected="1" topLeftCell="A16" workbookViewId="0">
      <selection activeCell="B52" sqref="B52"/>
    </sheetView>
  </sheetViews>
  <sheetFormatPr baseColWidth="10" defaultColWidth="9.140625" defaultRowHeight="15"/>
  <cols>
    <col min="1" max="1" width="14" customWidth="1"/>
    <col min="2" max="2" width="34" customWidth="1"/>
  </cols>
  <sheetData>
    <row r="1" spans="1:2" ht="18.75">
      <c r="A1" s="1" t="s">
        <v>42</v>
      </c>
    </row>
    <row r="2" spans="1:2">
      <c r="A2" s="2" t="s">
        <v>43</v>
      </c>
    </row>
    <row r="4" spans="1:2">
      <c r="A4" s="18" t="s">
        <v>44</v>
      </c>
      <c r="B4" s="18" t="s">
        <v>45</v>
      </c>
    </row>
    <row r="5" spans="1:2">
      <c r="A5" s="19">
        <v>45658</v>
      </c>
      <c r="B5" s="20" t="s">
        <v>46</v>
      </c>
    </row>
    <row r="6" spans="1:2">
      <c r="A6" s="19">
        <v>45663</v>
      </c>
      <c r="B6" s="20" t="s">
        <v>47</v>
      </c>
    </row>
    <row r="7" spans="1:2">
      <c r="A7" s="19">
        <v>45740</v>
      </c>
      <c r="B7" s="20" t="s">
        <v>48</v>
      </c>
    </row>
    <row r="8" spans="1:2">
      <c r="A8" s="19">
        <v>45764</v>
      </c>
      <c r="B8" s="20" t="s">
        <v>49</v>
      </c>
    </row>
    <row r="9" spans="1:2">
      <c r="A9" s="19">
        <v>45765</v>
      </c>
      <c r="B9" s="20" t="s">
        <v>50</v>
      </c>
    </row>
    <row r="10" spans="1:2">
      <c r="A10" s="19">
        <v>45778</v>
      </c>
      <c r="B10" s="20" t="s">
        <v>51</v>
      </c>
    </row>
    <row r="11" spans="1:2">
      <c r="A11" s="19">
        <v>45810</v>
      </c>
      <c r="B11" s="20" t="s">
        <v>52</v>
      </c>
    </row>
    <row r="12" spans="1:2">
      <c r="A12" s="19">
        <v>45831</v>
      </c>
      <c r="B12" s="20" t="s">
        <v>53</v>
      </c>
    </row>
    <row r="13" spans="1:2">
      <c r="A13" s="19">
        <v>45838</v>
      </c>
      <c r="B13" s="20" t="s">
        <v>54</v>
      </c>
    </row>
    <row r="14" spans="1:2">
      <c r="A14" s="19">
        <v>45838</v>
      </c>
      <c r="B14" s="20" t="s">
        <v>55</v>
      </c>
    </row>
    <row r="15" spans="1:2">
      <c r="A15" s="19">
        <v>45858</v>
      </c>
      <c r="B15" s="20" t="s">
        <v>56</v>
      </c>
    </row>
    <row r="16" spans="1:2">
      <c r="A16" s="19">
        <v>45876</v>
      </c>
      <c r="B16" s="20" t="s">
        <v>57</v>
      </c>
    </row>
    <row r="17" spans="1:2">
      <c r="A17" s="19">
        <v>45887</v>
      </c>
      <c r="B17" s="20" t="s">
        <v>58</v>
      </c>
    </row>
    <row r="18" spans="1:2">
      <c r="A18" s="19">
        <v>45943</v>
      </c>
      <c r="B18" s="20" t="s">
        <v>59</v>
      </c>
    </row>
    <row r="19" spans="1:2">
      <c r="A19" s="19">
        <v>45964</v>
      </c>
      <c r="B19" s="20" t="s">
        <v>60</v>
      </c>
    </row>
    <row r="20" spans="1:2">
      <c r="A20" s="19">
        <v>45978</v>
      </c>
      <c r="B20" s="20" t="s">
        <v>61</v>
      </c>
    </row>
    <row r="21" spans="1:2">
      <c r="A21" s="19">
        <v>45999</v>
      </c>
      <c r="B21" s="20" t="s">
        <v>62</v>
      </c>
    </row>
    <row r="22" spans="1:2">
      <c r="A22" s="19">
        <v>46016</v>
      </c>
      <c r="B22" s="20" t="s">
        <v>63</v>
      </c>
    </row>
    <row r="23" spans="1:2">
      <c r="A23" s="19">
        <v>46023</v>
      </c>
      <c r="B23" s="20" t="s">
        <v>64</v>
      </c>
    </row>
    <row r="24" spans="1:2">
      <c r="A24" s="19">
        <v>46034</v>
      </c>
      <c r="B24" s="20" t="s">
        <v>65</v>
      </c>
    </row>
    <row r="25" spans="1:2">
      <c r="A25" s="19">
        <v>46104</v>
      </c>
      <c r="B25" s="20" t="s">
        <v>66</v>
      </c>
    </row>
    <row r="26" spans="1:2">
      <c r="A26" s="19">
        <v>46114</v>
      </c>
      <c r="B26" s="20" t="s">
        <v>67</v>
      </c>
    </row>
    <row r="27" spans="1:2">
      <c r="A27" s="19">
        <v>46115</v>
      </c>
      <c r="B27" s="20" t="s">
        <v>68</v>
      </c>
    </row>
    <row r="28" spans="1:2">
      <c r="A28" s="19">
        <v>46143</v>
      </c>
      <c r="B28" s="20" t="s">
        <v>69</v>
      </c>
    </row>
    <row r="29" spans="1:2">
      <c r="A29" s="19">
        <v>46160</v>
      </c>
      <c r="B29" s="20" t="s">
        <v>70</v>
      </c>
    </row>
    <row r="30" spans="1:2">
      <c r="A30" s="19">
        <v>46181</v>
      </c>
      <c r="B30" s="20" t="s">
        <v>71</v>
      </c>
    </row>
    <row r="31" spans="1:2">
      <c r="A31" s="19">
        <v>46188</v>
      </c>
      <c r="B31" s="20" t="s">
        <v>72</v>
      </c>
    </row>
    <row r="32" spans="1:2">
      <c r="A32" s="19">
        <v>46202</v>
      </c>
      <c r="B32" s="20" t="s">
        <v>73</v>
      </c>
    </row>
    <row r="33" spans="1:2">
      <c r="A33" s="19">
        <v>46216</v>
      </c>
      <c r="B33" s="20" t="s">
        <v>100</v>
      </c>
    </row>
    <row r="34" spans="1:2">
      <c r="A34" s="19">
        <v>46223</v>
      </c>
      <c r="B34" s="20" t="s">
        <v>74</v>
      </c>
    </row>
    <row r="35" spans="1:2">
      <c r="A35" s="19">
        <v>46241</v>
      </c>
      <c r="B35" s="20" t="s">
        <v>75</v>
      </c>
    </row>
    <row r="36" spans="1:2">
      <c r="A36" s="19">
        <v>46251</v>
      </c>
      <c r="B36" s="20" t="s">
        <v>76</v>
      </c>
    </row>
    <row r="37" spans="1:2">
      <c r="A37" s="19">
        <v>46307</v>
      </c>
      <c r="B37" s="20" t="s">
        <v>77</v>
      </c>
    </row>
    <row r="38" spans="1:2">
      <c r="A38" s="19">
        <v>46328</v>
      </c>
      <c r="B38" s="20" t="s">
        <v>78</v>
      </c>
    </row>
    <row r="39" spans="1:2">
      <c r="A39" s="19">
        <v>46342</v>
      </c>
      <c r="B39" s="20" t="s">
        <v>79</v>
      </c>
    </row>
    <row r="40" spans="1:2">
      <c r="A40" s="19">
        <v>46364</v>
      </c>
      <c r="B40" s="20" t="s">
        <v>80</v>
      </c>
    </row>
    <row r="41" spans="1:2">
      <c r="A41" s="19">
        <v>46381</v>
      </c>
      <c r="B41" s="20" t="s">
        <v>81</v>
      </c>
    </row>
    <row r="42" spans="1:2">
      <c r="A42" s="19">
        <v>46388</v>
      </c>
      <c r="B42" s="20" t="s">
        <v>82</v>
      </c>
    </row>
    <row r="43" spans="1:2">
      <c r="A43" s="19">
        <v>46398</v>
      </c>
      <c r="B43" s="20" t="s">
        <v>83</v>
      </c>
    </row>
    <row r="44" spans="1:2">
      <c r="A44" s="19">
        <v>46468</v>
      </c>
      <c r="B44" s="20" t="s">
        <v>84</v>
      </c>
    </row>
    <row r="45" spans="1:2">
      <c r="A45" s="19">
        <v>46471</v>
      </c>
      <c r="B45" s="20" t="s">
        <v>85</v>
      </c>
    </row>
    <row r="46" spans="1:2">
      <c r="A46" s="19">
        <v>46472</v>
      </c>
      <c r="B46" s="20" t="s">
        <v>86</v>
      </c>
    </row>
    <row r="47" spans="1:2">
      <c r="A47" s="19">
        <v>46508</v>
      </c>
      <c r="B47" s="20" t="s">
        <v>87</v>
      </c>
    </row>
    <row r="48" spans="1:2">
      <c r="A48" s="19">
        <v>46517</v>
      </c>
      <c r="B48" s="20" t="s">
        <v>88</v>
      </c>
    </row>
    <row r="49" spans="1:2">
      <c r="A49" s="19">
        <v>46538</v>
      </c>
      <c r="B49" s="20" t="s">
        <v>89</v>
      </c>
    </row>
    <row r="50" spans="1:2">
      <c r="A50" s="19">
        <v>46545</v>
      </c>
      <c r="B50" s="20" t="s">
        <v>90</v>
      </c>
    </row>
    <row r="51" spans="1:2">
      <c r="A51" s="19">
        <v>46573</v>
      </c>
      <c r="B51" s="20" t="s">
        <v>91</v>
      </c>
    </row>
    <row r="52" spans="1:2">
      <c r="A52" s="19">
        <v>46580</v>
      </c>
      <c r="B52" s="20" t="s">
        <v>100</v>
      </c>
    </row>
    <row r="53" spans="1:2">
      <c r="A53" s="19">
        <v>46588</v>
      </c>
      <c r="B53" s="20" t="s">
        <v>92</v>
      </c>
    </row>
    <row r="54" spans="1:2">
      <c r="A54" s="19">
        <v>46606</v>
      </c>
      <c r="B54" s="20" t="s">
        <v>93</v>
      </c>
    </row>
    <row r="55" spans="1:2">
      <c r="A55" s="19">
        <v>46615</v>
      </c>
      <c r="B55" s="20" t="s">
        <v>94</v>
      </c>
    </row>
    <row r="56" spans="1:2">
      <c r="A56" s="19">
        <v>46678</v>
      </c>
      <c r="B56" s="20" t="s">
        <v>95</v>
      </c>
    </row>
    <row r="57" spans="1:2">
      <c r="A57" s="19">
        <v>46692</v>
      </c>
      <c r="B57" s="20" t="s">
        <v>96</v>
      </c>
    </row>
    <row r="58" spans="1:2">
      <c r="A58" s="19">
        <v>46706</v>
      </c>
      <c r="B58" s="20" t="s">
        <v>97</v>
      </c>
    </row>
    <row r="59" spans="1:2">
      <c r="A59" s="19">
        <v>46729</v>
      </c>
      <c r="B59" s="20" t="s">
        <v>98</v>
      </c>
    </row>
    <row r="60" spans="1:2">
      <c r="A60" s="19">
        <v>46746</v>
      </c>
      <c r="B60" s="20" t="s">
        <v>99</v>
      </c>
    </row>
    <row r="61" spans="1:2">
      <c r="A61" s="13"/>
      <c r="B61" s="4"/>
    </row>
    <row r="62" spans="1:2">
      <c r="A62" s="13"/>
      <c r="B62" s="4"/>
    </row>
    <row r="63" spans="1:2">
      <c r="A63" s="13"/>
      <c r="B63" s="4"/>
    </row>
    <row r="64" spans="1:2">
      <c r="A64" s="13"/>
      <c r="B64" s="4"/>
    </row>
    <row r="65" spans="1:2">
      <c r="A65" s="13"/>
      <c r="B65" s="4"/>
    </row>
    <row r="66" spans="1:2">
      <c r="A66" s="13"/>
      <c r="B66" s="4"/>
    </row>
    <row r="67" spans="1:2">
      <c r="A67" s="13"/>
      <c r="B67" s="4"/>
    </row>
    <row r="68" spans="1:2">
      <c r="A68" s="13"/>
      <c r="B68" s="4"/>
    </row>
    <row r="69" spans="1:2">
      <c r="A69" s="13"/>
      <c r="B69" s="4"/>
    </row>
    <row r="70" spans="1:2">
      <c r="A70" s="13"/>
      <c r="B70" s="4"/>
    </row>
    <row r="71" spans="1:2">
      <c r="A71" s="13"/>
      <c r="B71" s="4"/>
    </row>
    <row r="72" spans="1:2">
      <c r="A72" s="13"/>
      <c r="B72" s="4"/>
    </row>
    <row r="73" spans="1:2">
      <c r="A73" s="13"/>
      <c r="B73" s="4"/>
    </row>
    <row r="74" spans="1:2">
      <c r="A74" s="13"/>
      <c r="B74" s="4"/>
    </row>
    <row r="75" spans="1:2">
      <c r="A75" s="13"/>
      <c r="B75" s="4"/>
    </row>
    <row r="76" spans="1:2">
      <c r="A76" s="13"/>
      <c r="B76" s="4"/>
    </row>
    <row r="77" spans="1:2">
      <c r="A77" s="13"/>
      <c r="B77" s="4"/>
    </row>
    <row r="78" spans="1:2">
      <c r="A78" s="13"/>
      <c r="B78" s="4"/>
    </row>
    <row r="79" spans="1:2">
      <c r="A79" s="13"/>
      <c r="B79" s="4"/>
    </row>
    <row r="80" spans="1:2">
      <c r="A80" s="13"/>
      <c r="B80" s="4"/>
    </row>
    <row r="81" spans="1:2">
      <c r="A81" s="13"/>
      <c r="B81" s="4"/>
    </row>
    <row r="82" spans="1:2">
      <c r="A82" s="13"/>
      <c r="B82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Liquidador</vt:lpstr>
      <vt:lpstr>Control de vacaciones</vt:lpstr>
      <vt:lpstr>Festivos</vt:lpstr>
      <vt:lpstr>Festivos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Edinson Sabogal Bernal</cp:lastModifiedBy>
  <dcterms:created xsi:type="dcterms:W3CDTF">2026-10-13T10:42:39Z</dcterms:created>
  <dcterms:modified xsi:type="dcterms:W3CDTF">2026-10-19T14:02:31Z</dcterms:modified>
</cp:coreProperties>
</file>